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เอกสารปี 61\"/>
    </mc:Choice>
  </mc:AlternateContent>
  <bookViews>
    <workbookView xWindow="-15" yWindow="-285" windowWidth="10200" windowHeight="8190" firstSheet="1" activeTab="2"/>
  </bookViews>
  <sheets>
    <sheet name="A_BalanceSheet_HoldYear " sheetId="24" r:id="rId1"/>
    <sheet name="A_BalanceSheet_Remark_Main_Hol3" sheetId="12" r:id="rId2"/>
    <sheet name="A_BalanceSheet_Remark_Main_ 4" sheetId="27" r:id="rId3"/>
    <sheet name="A_BalanceSheet_Remark_Main_ (5" sheetId="13" r:id="rId4"/>
    <sheet name="A_Debt_Community_Economy_Capit6" sheetId="14" r:id="rId5"/>
    <sheet name="A_Report_AccruedExpense_HoldYe7" sheetId="15" r:id="rId6"/>
    <sheet name="A_BudgetSaving_HoldYear9" sheetId="17" r:id="rId7"/>
    <sheet name="A_BalanceSheet_Remark_Deposit_8" sheetId="16" r:id="rId8"/>
    <sheet name="แนบท่าย 9" sheetId="28" r:id="rId9"/>
    <sheet name="10 เงินสำรองสะสม " sheetId="30" r:id="rId10"/>
    <sheet name="บันทึกนโยบาย" sheetId="25" r:id="rId11"/>
    <sheet name="ข้อมูลทั่วไป" sheetId="26" r:id="rId12"/>
    <sheet name="A_BudgetPlan" sheetId="1" r:id="rId13"/>
    <sheet name="A_BudgetPlan (2)" sheetId="2" r:id="rId14"/>
    <sheet name="A_BudgetPlan (3)" sheetId="3" r:id="rId15"/>
    <sheet name="A_BudgetPlan (4)" sheetId="4" r:id="rId16"/>
    <sheet name="A_BudgetPlan (6)" sheetId="6" r:id="rId17"/>
    <sheet name="A_BudgetPlan (5)" sheetId="5" r:id="rId18"/>
    <sheet name="A_BudgetPlan (7)" sheetId="7" r:id="rId19"/>
    <sheet name="A_BudgetPlan (8)" sheetId="8" r:id="rId20"/>
    <sheet name="A_BudgetPlan (9)" sheetId="9" r:id="rId21"/>
    <sheet name="A_BudgetAll" sheetId="10" r:id="rId22"/>
    <sheet name="A_SavingAll" sheetId="11" r:id="rId23"/>
    <sheet name="A_BudgetSum" sheetId="19" r:id="rId24"/>
    <sheet name="A_SumExpense" sheetId="20" r:id="rId25"/>
    <sheet name="A_BudgetSummary" sheetId="22" r:id="rId26"/>
    <sheet name="A_BudgetSummary " sheetId="32" r:id="rId27"/>
    <sheet name="TrialBalance_AfterCloseAccount_" sheetId="31" r:id="rId28"/>
  </sheets>
  <definedNames>
    <definedName name="_xlnm.Print_Titles" localSheetId="0">'A_BalanceSheet_HoldYear '!$1:$7</definedName>
    <definedName name="_xlnm.Print_Titles" localSheetId="7">A_BalanceSheet_Remark_Deposit_8!$1:$8</definedName>
    <definedName name="_xlnm.Print_Titles" localSheetId="3">'A_BalanceSheet_Remark_Main_ (5'!$1:$8</definedName>
    <definedName name="_xlnm.Print_Titles" localSheetId="2">'A_BalanceSheet_Remark_Main_ 4'!$1:$8</definedName>
    <definedName name="_xlnm.Print_Titles" localSheetId="1">A_BalanceSheet_Remark_Main_Hol3!$1:$8</definedName>
    <definedName name="_xlnm.Print_Titles" localSheetId="21">A_BudgetAll!$1:$2</definedName>
    <definedName name="_xlnm.Print_Titles" localSheetId="12">A_BudgetPlan!$1:$2</definedName>
    <definedName name="_xlnm.Print_Titles" localSheetId="13">'A_BudgetPlan (2)'!$1:$2</definedName>
    <definedName name="_xlnm.Print_Titles" localSheetId="14">'A_BudgetPlan (3)'!$1:$2</definedName>
    <definedName name="_xlnm.Print_Titles" localSheetId="15">'A_BudgetPlan (4)'!$1:$2</definedName>
    <definedName name="_xlnm.Print_Titles" localSheetId="17">'A_BudgetPlan (5)'!$1:$2</definedName>
    <definedName name="_xlnm.Print_Titles" localSheetId="16">'A_BudgetPlan (6)'!$1:$2</definedName>
    <definedName name="_xlnm.Print_Titles" localSheetId="18">'A_BudgetPlan (7)'!$1:$2</definedName>
    <definedName name="_xlnm.Print_Titles" localSheetId="19">'A_BudgetPlan (8)'!$1:$2</definedName>
    <definedName name="_xlnm.Print_Titles" localSheetId="20">'A_BudgetPlan (9)'!$1:$2</definedName>
    <definedName name="_xlnm.Print_Titles" localSheetId="6">A_BudgetSaving_HoldYear9!$1:$10</definedName>
    <definedName name="_xlnm.Print_Titles" localSheetId="25">A_BudgetSummary!#REF!</definedName>
    <definedName name="_xlnm.Print_Titles" localSheetId="26">'A_BudgetSummary '!#REF!</definedName>
    <definedName name="_xlnm.Print_Titles" localSheetId="4">A_Debt_Community_Economy_Capit6!$1:$12</definedName>
    <definedName name="_xlnm.Print_Titles" localSheetId="5">A_Report_AccruedExpense_HoldYe7!$1:$8</definedName>
    <definedName name="_xlnm.Print_Titles" localSheetId="22">A_SavingAll!$1:$2</definedName>
    <definedName name="_xlnm.Print_Titles" localSheetId="24">A_SumExpense!#REF!</definedName>
    <definedName name="_xlnm.Print_Titles" localSheetId="27">TrialBalance_AfterCloseAccount_!$1:$9</definedName>
    <definedName name="_xlnm.Print_Titles" localSheetId="11">ข้อมูลทั่วไป!$1:$6</definedName>
    <definedName name="_xlnm.Print_Titles" localSheetId="8">'แนบท่าย 9'!$1:$8</definedName>
  </definedNames>
  <calcPr calcId="152511"/>
</workbook>
</file>

<file path=xl/calcChain.xml><?xml version="1.0" encoding="utf-8"?>
<calcChain xmlns="http://schemas.openxmlformats.org/spreadsheetml/2006/main">
  <c r="Q29" i="17" l="1"/>
  <c r="W12" i="10" l="1"/>
  <c r="W13" i="10"/>
  <c r="W14" i="10"/>
  <c r="W15" i="10"/>
  <c r="W16" i="10"/>
  <c r="W17" i="10"/>
  <c r="W18" i="10"/>
  <c r="W19" i="10"/>
  <c r="W20" i="10"/>
  <c r="W21" i="10"/>
  <c r="W22" i="10"/>
  <c r="W23" i="10"/>
  <c r="W24" i="10"/>
  <c r="W25" i="10"/>
  <c r="W26" i="10"/>
  <c r="W27" i="10"/>
  <c r="W28" i="10"/>
  <c r="W29" i="10"/>
  <c r="W30" i="10"/>
  <c r="W31" i="10"/>
  <c r="W32" i="10"/>
  <c r="W33" i="10"/>
  <c r="W34" i="10"/>
  <c r="W11" i="10"/>
  <c r="V34" i="10"/>
  <c r="V33" i="10"/>
  <c r="U34" i="10"/>
  <c r="U20" i="10"/>
  <c r="T34" i="10"/>
  <c r="S34" i="10"/>
  <c r="T31" i="10"/>
  <c r="T20" i="10"/>
  <c r="T18" i="10"/>
  <c r="S18" i="10"/>
  <c r="O34" i="10"/>
  <c r="O27" i="10"/>
  <c r="O24" i="10"/>
  <c r="O20" i="10"/>
  <c r="O18" i="10"/>
  <c r="O16" i="10"/>
  <c r="O14" i="10"/>
  <c r="M34" i="10"/>
  <c r="M31" i="10"/>
  <c r="M20" i="10"/>
  <c r="M18" i="10"/>
  <c r="J34" i="10"/>
  <c r="J31" i="10"/>
  <c r="J18" i="10"/>
  <c r="J16" i="10"/>
  <c r="I34" i="10"/>
  <c r="I24" i="10"/>
  <c r="I22" i="10"/>
  <c r="I20" i="10"/>
  <c r="I18" i="10"/>
  <c r="I16" i="10"/>
  <c r="I14" i="10"/>
  <c r="I12" i="10"/>
  <c r="O25" i="10"/>
  <c r="M17" i="10"/>
  <c r="I19" i="10"/>
  <c r="I17" i="10"/>
  <c r="U24" i="5"/>
  <c r="O24" i="5"/>
  <c r="O12" i="5"/>
  <c r="O13" i="5"/>
  <c r="O14" i="5"/>
  <c r="O15" i="5"/>
  <c r="O16" i="5"/>
  <c r="O17" i="5"/>
  <c r="O18" i="5"/>
  <c r="O19" i="5"/>
  <c r="O20" i="5"/>
  <c r="O21" i="5"/>
  <c r="O22" i="5"/>
  <c r="O23" i="5"/>
  <c r="O11" i="5"/>
  <c r="M16" i="5"/>
  <c r="K24" i="5"/>
  <c r="K23" i="5"/>
  <c r="J24" i="5"/>
  <c r="J20" i="5"/>
  <c r="J18" i="5"/>
  <c r="J16" i="5"/>
  <c r="J14" i="5"/>
  <c r="J12" i="5"/>
  <c r="K21" i="5"/>
  <c r="J16" i="4"/>
  <c r="K15" i="4"/>
  <c r="J14" i="4"/>
  <c r="K14" i="4" s="1"/>
  <c r="K13" i="4"/>
  <c r="J11" i="4"/>
  <c r="J12" i="4" s="1"/>
  <c r="K12" i="4" s="1"/>
  <c r="M24" i="1"/>
  <c r="K24" i="1"/>
  <c r="J24" i="1"/>
  <c r="J29" i="1" s="1"/>
  <c r="M23" i="1"/>
  <c r="M22" i="1"/>
  <c r="K22" i="1"/>
  <c r="J22" i="1"/>
  <c r="M21" i="1"/>
  <c r="K20" i="1"/>
  <c r="J19" i="1"/>
  <c r="J20" i="1" s="1"/>
  <c r="M20" i="1" s="1"/>
  <c r="M17" i="1"/>
  <c r="K17" i="1"/>
  <c r="K18" i="1" s="1"/>
  <c r="J17" i="1"/>
  <c r="J18" i="1" s="1"/>
  <c r="K16" i="1"/>
  <c r="J16" i="1"/>
  <c r="M16" i="1" s="1"/>
  <c r="M15" i="1"/>
  <c r="K14" i="1"/>
  <c r="J14" i="1"/>
  <c r="M14" i="1" s="1"/>
  <c r="M13" i="1"/>
  <c r="K12" i="1"/>
  <c r="J12" i="1"/>
  <c r="M12" i="1" s="1"/>
  <c r="M11" i="1"/>
  <c r="J17" i="4" l="1"/>
  <c r="K11" i="4"/>
  <c r="K16" i="4"/>
  <c r="K17" i="4" s="1"/>
  <c r="K29" i="1"/>
  <c r="M18" i="1"/>
  <c r="M29" i="1" s="1"/>
  <c r="M19" i="1"/>
  <c r="L28" i="24" l="1"/>
  <c r="E8" i="32" l="1"/>
  <c r="E9" i="32"/>
  <c r="E10" i="32"/>
  <c r="E11" i="32"/>
  <c r="E12" i="32"/>
  <c r="E13" i="32"/>
  <c r="E14" i="32"/>
  <c r="E15" i="32"/>
  <c r="E16" i="32"/>
  <c r="E17" i="32"/>
  <c r="E18" i="32"/>
  <c r="H9" i="32"/>
  <c r="H10" i="32"/>
  <c r="H11" i="32"/>
  <c r="H12" i="32"/>
  <c r="H13" i="32"/>
  <c r="H14" i="32"/>
  <c r="H15" i="32"/>
  <c r="H16" i="32"/>
  <c r="H17" i="32"/>
  <c r="H18" i="32"/>
  <c r="H8" i="32"/>
  <c r="K16" i="22"/>
  <c r="E16" i="22" s="1"/>
  <c r="J19" i="20"/>
  <c r="H19" i="20"/>
  <c r="F30" i="20"/>
  <c r="F19" i="20"/>
  <c r="D30" i="20"/>
  <c r="D19" i="20"/>
  <c r="K9" i="20"/>
  <c r="K10" i="20"/>
  <c r="K11" i="20"/>
  <c r="K12" i="20"/>
  <c r="K13" i="20"/>
  <c r="K14" i="20"/>
  <c r="K15" i="20"/>
  <c r="K16" i="20"/>
  <c r="K17" i="20"/>
  <c r="K18" i="20"/>
  <c r="K8" i="20"/>
  <c r="H14" i="22"/>
  <c r="K30" i="32"/>
  <c r="J30" i="32"/>
  <c r="I30" i="32"/>
  <c r="G30" i="32"/>
  <c r="E30" i="32"/>
  <c r="C30" i="32"/>
  <c r="L29" i="32"/>
  <c r="H29" i="32"/>
  <c r="L28" i="32"/>
  <c r="H28" i="32"/>
  <c r="L27" i="32"/>
  <c r="H27" i="32"/>
  <c r="L26" i="32"/>
  <c r="H26" i="32"/>
  <c r="L25" i="32"/>
  <c r="H25" i="32"/>
  <c r="L24" i="32"/>
  <c r="H24" i="32"/>
  <c r="L23" i="32"/>
  <c r="H23" i="32"/>
  <c r="L22" i="32"/>
  <c r="H22" i="32"/>
  <c r="L21" i="32"/>
  <c r="H21" i="32"/>
  <c r="Y19" i="32"/>
  <c r="X19" i="32"/>
  <c r="W19" i="32"/>
  <c r="V19" i="32"/>
  <c r="U19" i="32"/>
  <c r="T19" i="32"/>
  <c r="Q19" i="32"/>
  <c r="O19" i="32"/>
  <c r="M19" i="32"/>
  <c r="K19" i="32"/>
  <c r="J19" i="32"/>
  <c r="I19" i="32"/>
  <c r="G19" i="32"/>
  <c r="C19" i="32"/>
  <c r="L18" i="32"/>
  <c r="L17" i="32"/>
  <c r="L16" i="32"/>
  <c r="L15" i="32"/>
  <c r="L14" i="32"/>
  <c r="L13" i="32"/>
  <c r="L12" i="32"/>
  <c r="L11" i="32"/>
  <c r="L10" i="32"/>
  <c r="L9" i="32"/>
  <c r="L8" i="32"/>
  <c r="N19" i="22"/>
  <c r="L19" i="22"/>
  <c r="T19" i="22"/>
  <c r="U19" i="22"/>
  <c r="V19" i="22"/>
  <c r="W19" i="22"/>
  <c r="X19" i="22"/>
  <c r="S19" i="22"/>
  <c r="P19" i="22"/>
  <c r="K9" i="22"/>
  <c r="E9" i="22" s="1"/>
  <c r="K10" i="22"/>
  <c r="E10" i="22" s="1"/>
  <c r="K11" i="22"/>
  <c r="E11" i="22" s="1"/>
  <c r="K12" i="22"/>
  <c r="E12" i="22" s="1"/>
  <c r="K13" i="22"/>
  <c r="E13" i="22" s="1"/>
  <c r="K14" i="22"/>
  <c r="E14" i="22" s="1"/>
  <c r="K15" i="22"/>
  <c r="E15" i="22" s="1"/>
  <c r="K17" i="22"/>
  <c r="E17" i="22" s="1"/>
  <c r="K18" i="22"/>
  <c r="E18" i="22" s="1"/>
  <c r="K8" i="22"/>
  <c r="E8" i="22" s="1"/>
  <c r="J30" i="22"/>
  <c r="J19" i="22"/>
  <c r="K22" i="22"/>
  <c r="K23" i="22"/>
  <c r="K24" i="22"/>
  <c r="K25" i="22"/>
  <c r="K26" i="22"/>
  <c r="K27" i="22"/>
  <c r="K28" i="22"/>
  <c r="K29" i="22"/>
  <c r="K21" i="22"/>
  <c r="H22" i="22"/>
  <c r="H23" i="22"/>
  <c r="H24" i="22"/>
  <c r="H25" i="22"/>
  <c r="H26" i="22"/>
  <c r="H27" i="22"/>
  <c r="H28" i="22"/>
  <c r="H29" i="22"/>
  <c r="H21" i="22"/>
  <c r="I30" i="22"/>
  <c r="G30" i="22"/>
  <c r="C30" i="22"/>
  <c r="E30" i="22"/>
  <c r="I19" i="22"/>
  <c r="G19" i="22"/>
  <c r="C19" i="22"/>
  <c r="H9" i="22"/>
  <c r="H10" i="22"/>
  <c r="H11" i="22"/>
  <c r="H12" i="22"/>
  <c r="H13" i="22"/>
  <c r="H15" i="22"/>
  <c r="H16" i="22"/>
  <c r="H17" i="22"/>
  <c r="H18" i="22"/>
  <c r="H8" i="22"/>
  <c r="K24" i="28"/>
  <c r="K23" i="28"/>
  <c r="J26" i="28"/>
  <c r="J25" i="28"/>
  <c r="L30" i="17"/>
  <c r="H10" i="30"/>
  <c r="H9" i="30"/>
  <c r="K19" i="20" l="1"/>
  <c r="L30" i="32"/>
  <c r="L19" i="32"/>
  <c r="E19" i="32"/>
  <c r="H30" i="32"/>
  <c r="H19" i="32"/>
  <c r="H31" i="32" s="1"/>
  <c r="E19" i="22"/>
  <c r="H19" i="22"/>
  <c r="K19" i="22"/>
  <c r="K30" i="22"/>
  <c r="H30" i="22"/>
  <c r="I12" i="9"/>
  <c r="I13" i="9" s="1"/>
  <c r="H31" i="22" l="1"/>
  <c r="I18" i="16"/>
  <c r="J20" i="24"/>
  <c r="J33" i="24"/>
  <c r="L32" i="24"/>
  <c r="L27" i="24"/>
  <c r="L19" i="24"/>
  <c r="L20" i="24" s="1"/>
  <c r="L22" i="24"/>
  <c r="K21" i="12"/>
  <c r="G18" i="16"/>
  <c r="L33" i="24" l="1"/>
  <c r="I21" i="12" l="1"/>
  <c r="J31" i="17"/>
  <c r="L31" i="17"/>
  <c r="L14" i="17"/>
  <c r="M17" i="17" s="1"/>
  <c r="I14" i="17"/>
  <c r="J17" i="17" s="1"/>
  <c r="J18" i="17" l="1"/>
  <c r="M18" i="17"/>
  <c r="F10" i="30"/>
  <c r="I13" i="28" l="1"/>
  <c r="J13" i="28" s="1"/>
  <c r="I14" i="28"/>
  <c r="J14" i="28" s="1"/>
  <c r="I15" i="28"/>
  <c r="J15" i="28" s="1"/>
  <c r="I16" i="28"/>
  <c r="J16" i="28" s="1"/>
  <c r="I17" i="28"/>
  <c r="J17" i="28" s="1"/>
  <c r="K18" i="28"/>
  <c r="H18" i="28"/>
  <c r="G18" i="28"/>
  <c r="I12" i="28"/>
  <c r="J12" i="28" s="1"/>
  <c r="J18" i="28" l="1"/>
  <c r="I18" i="28"/>
  <c r="I12" i="27"/>
  <c r="J22" i="24" l="1"/>
</calcChain>
</file>

<file path=xl/sharedStrings.xml><?xml version="1.0" encoding="utf-8"?>
<sst xmlns="http://schemas.openxmlformats.org/spreadsheetml/2006/main" count="1732" uniqueCount="448">
  <si>
    <t>วันที่พิมพ์ : 8/10/2561  10:45:38</t>
  </si>
  <si>
    <t>หน้า : 1/1</t>
  </si>
  <si>
    <t>องค์การบริหารส่วนตำบลบางด้วน</t>
  </si>
  <si>
    <t>รายงานรายจ่ายในการดำเนินงานที่จ่ายจากเงินรายรับตามแผนงานบริหารงานทั่วไป</t>
  </si>
  <si>
    <t>ตั้งแต่วันที่ 1 ตุลาคม 2560 ถึงวันที่ 30 กันยายน 2561</t>
  </si>
  <si>
    <t>งบ</t>
  </si>
  <si>
    <t>หมวด</t>
  </si>
  <si>
    <t>ประเภทแหล่งเงิน</t>
  </si>
  <si>
    <t>แผนงานบริหารงานทั่วไป
00110</t>
  </si>
  <si>
    <t>รวม</t>
  </si>
  <si>
    <t>งานบริหารทั่วไป
00111</t>
  </si>
  <si>
    <t>งานบริหารงานคลัง
00113</t>
  </si>
  <si>
    <t>รายจ่าย</t>
  </si>
  <si>
    <t/>
  </si>
  <si>
    <t>งบบุคลากร</t>
  </si>
  <si>
    <t>เงินเดือน (ฝ่ายการเมือง)</t>
  </si>
  <si>
    <t>เงินงบประมาณ</t>
  </si>
  <si>
    <t>-</t>
  </si>
  <si>
    <t>เงินเดือน (ฝ่ายประจำ)</t>
  </si>
  <si>
    <t>งบดำเนินงาน</t>
  </si>
  <si>
    <t>ค่าตอบแทน</t>
  </si>
  <si>
    <t>ค่าใช้สอย</t>
  </si>
  <si>
    <t>ค่าวัสดุ</t>
  </si>
  <si>
    <t>ค่าสาธารณูปโภค</t>
  </si>
  <si>
    <t>งบลงทุน</t>
  </si>
  <si>
    <t>ค่าครุภัณฑ์</t>
  </si>
  <si>
    <t>งบรายจ่ายอื่น</t>
  </si>
  <si>
    <t>รายจ่ายอื่น</t>
  </si>
  <si>
    <t>งบเงินอุดหนุน</t>
  </si>
  <si>
    <t>เงินอุดหนุน</t>
  </si>
  <si>
    <t>งานป้องกันภัยฝ่ายพลเรือนและระงับอัคคีภัย
00123</t>
  </si>
  <si>
    <t>งานบริหารทั่วไปเกี่ยวกับการรักษาความสงบภายใน
00121</t>
  </si>
  <si>
    <t>แผนงานการรักษาความสงบภายใน
00120</t>
  </si>
  <si>
    <t>รายงานรายจ่ายในการดำเนินงานที่จ่ายจากเงินรายรับตามแผนงานการรักษาความสงบภายใน</t>
  </si>
  <si>
    <t>วันที่พิมพ์ : 8/10/2561  10:46:50</t>
  </si>
  <si>
    <t>งานระดับก่อนวัยเรียนและประถมศึกษา
00212</t>
  </si>
  <si>
    <t>งานบริหารทั่วไปเกี่ยวกับการศึกษา
00211</t>
  </si>
  <si>
    <t>แผนงานการศึกษา
00210</t>
  </si>
  <si>
    <t>รายงานรายจ่ายในการดำเนินงานที่จ่ายจากเงินรายรับตามแผนงานการศึกษา</t>
  </si>
  <si>
    <t>งานบริการสาธารณสุขและงานสาธารณสุขอื่น
00223</t>
  </si>
  <si>
    <t>แผนงานสาธารณสุข
00220</t>
  </si>
  <si>
    <t>รายงานรายจ่ายในการดำเนินงานที่จ่ายจากเงินรายรับตามแผนงานสาธารณสุข</t>
  </si>
  <si>
    <t>วันที่พิมพ์ : 8/10/2561  10:47:41</t>
  </si>
  <si>
    <t>เงินอุดหนุนระบุวัตถุประสงค์/เฉพาะกิจ</t>
  </si>
  <si>
    <t>ค่าที่ดินและสิ่งก่อสร้าง</t>
  </si>
  <si>
    <t>งานกำจัดขยะมูลฝอยและสิ่งปฏิกูล
00244</t>
  </si>
  <si>
    <t>งานไฟฟ้าถนน
00242</t>
  </si>
  <si>
    <t>งานบริหารทั่วไปเกี่ยวกับเคหะและชุมชน
00241</t>
  </si>
  <si>
    <t>แผนงานเคหะและชุมชน
00240</t>
  </si>
  <si>
    <t>รายงานรายจ่ายในการดำเนินงานที่จ่ายจากเงินรายรับตามแผนงานเคหะและชุมชน</t>
  </si>
  <si>
    <t>วันที่พิมพ์ : 8/10/2561  10:48:13</t>
  </si>
  <si>
    <t>งานส่งเสริมและสนับสนุนความเข้มแข็งชุมชน
00252</t>
  </si>
  <si>
    <t>แผนงานสร้างความเข้มแข็งของชุมชน
00250</t>
  </si>
  <si>
    <t>รายงานรายจ่ายในการดำเนินงานที่จ่ายจากเงินรายรับตามแผนงานสร้างความเข้มแข็งของชุมชน</t>
  </si>
  <si>
    <t>วันที่พิมพ์ : 8/10/2561  10:48:42</t>
  </si>
  <si>
    <t>งานศาสนาวัฒนธรรมท้องถิ่น
00263</t>
  </si>
  <si>
    <t>งานกีฬาและนันทนาการ
00262</t>
  </si>
  <si>
    <t>แผนงานการศาสนาวัฒนธรรมและนันทนาการ
00260</t>
  </si>
  <si>
    <t>รายงานรายจ่ายในการดำเนินงานที่จ่ายจากเงินรายรับตามแผนงานการศาสนาวัฒนธรรมและนันทนาการ</t>
  </si>
  <si>
    <t>งานส่งเสริมการเกษตร
00321</t>
  </si>
  <si>
    <t>แผนงานการเกษตร
00320</t>
  </si>
  <si>
    <t>รายงานรายจ่ายในการดำเนินงานที่จ่ายจากเงินรายรับตามแผนงานการเกษตร</t>
  </si>
  <si>
    <t>วันที่พิมพ์ : 8/10/2561  10:49:38</t>
  </si>
  <si>
    <t>งบกลาง</t>
  </si>
  <si>
    <t>งบกลาง
00411</t>
  </si>
  <si>
    <t>แผนงานงบกลาง
00410</t>
  </si>
  <si>
    <t>รายงานรายจ่ายในการดำเนินงานที่จ่ายจากเงินรายรับตามแผนงานงบกลาง</t>
  </si>
  <si>
    <t>วันที่พิมพ์ : 8/10/2561  10:50:12</t>
  </si>
  <si>
    <t>รายงานรายจ่ายในการดำเนินงานที่จ่ายจากเงินรายรับตามแผนงานรวม</t>
  </si>
  <si>
    <t>วันที่พิมพ์ : 8/10/2561  10:50:50</t>
  </si>
  <si>
    <t>เคหะและชุมชน
00240</t>
  </si>
  <si>
    <t>แผนงาน</t>
  </si>
  <si>
    <t>ตั้งแต่วันที่ 1 ตุลาคม 2560 ถึง วันที่ 30 กันยายน 2561</t>
  </si>
  <si>
    <t>รายงานรายจ่ายในการดำเนินงานที่จ่ายจากเงินสะสม</t>
  </si>
  <si>
    <t>ประเภท ออมทรัพย์ เลขที่ 020131020974</t>
  </si>
  <si>
    <t>เงินฝากธนาคารออมสิน</t>
  </si>
  <si>
    <t>ประเภท ฝากประจำ เลขที่ 457-4-06805-6</t>
  </si>
  <si>
    <t>ประเภท ออมทรัพย์ เลขที่ 457-2-31642-7</t>
  </si>
  <si>
    <t>ประเภท ออมทรัพย์ เลขที่ 457-2-23200-7</t>
  </si>
  <si>
    <t>เงินฝากธนาคารเพื่อการเกษตรและสหกรณ์การเกษตร</t>
  </si>
  <si>
    <t>เงินฝากธนาคาร</t>
  </si>
  <si>
    <t>เงินสดและเงินฝากธนาคาร</t>
  </si>
  <si>
    <t>หมายเหตุ 3</t>
  </si>
  <si>
    <t>สำหรับปี สิ้นสุดวันที่ 30 กันยายน 2561</t>
  </si>
  <si>
    <t>หมายเหตุประกอบงบแสดงฐานะการเงิน</t>
  </si>
  <si>
    <t>ค่าน้ำประปา</t>
  </si>
  <si>
    <t>ค่าขยะ</t>
  </si>
  <si>
    <t>ลูกหนี้รายได้อื่นๆ</t>
  </si>
  <si>
    <t>เลขที่สัญญาเงินกู้ 3/2545-นายบุญรวม  ควนวิไล</t>
  </si>
  <si>
    <t>นายบุญรวม  ควนวิไล</t>
  </si>
  <si>
    <t>เลขที่สัญญาเงินกู้ 2/2545-นางสุมาลี  ทองหนู</t>
  </si>
  <si>
    <t>นางสุมาลี  ทองหนู</t>
  </si>
  <si>
    <t>เลขที่สัญญาเงินกู้ 2/2545-นางสุพิศ  พูลสุข</t>
  </si>
  <si>
    <t>นางสุพิศ  พูลสุข</t>
  </si>
  <si>
    <t>เลขที่สัญญาเงินกู้ 1/2545-นางวาสนา  สุวรรณรัตน์</t>
  </si>
  <si>
    <t>นางวาสนา  สุวรรณรัตน์</t>
  </si>
  <si>
    <t>เลขที่สัญญาเงินกู้ 1/2545-นางประเสริฐ  กิ้มย่อง</t>
  </si>
  <si>
    <t>นางประเสริฐ  กิ้มย่อง</t>
  </si>
  <si>
    <t>เลขที่สัญญาเงินกู้ 1/2545-นางดรุณี  กิจปกรณ์สันติ</t>
  </si>
  <si>
    <t>นางดรุณี  กิจปกรณ์สันติ</t>
  </si>
  <si>
    <t>เลขที่สัญญาเงินกู้ 1/2544-นางกาญจนา  แกล้วทนง</t>
  </si>
  <si>
    <t>นางกาญจนา  แกล้วทนง</t>
  </si>
  <si>
    <t>เลขที่สัญญาเงินกู้ 1/2554-กลุ่มอาชีพบ้านยวนโปะ</t>
  </si>
  <si>
    <t>กลุ่มอาชีพบ้านยวนโปะ</t>
  </si>
  <si>
    <t>เลขที่สัญญาเงินกู้ 1/2555-กลุ่มเกษตรบางด้วนพัฒนา</t>
  </si>
  <si>
    <t>กลุ่มเกษตรบางด้วนพัฒนา</t>
  </si>
  <si>
    <t>จำนวนเงิน</t>
  </si>
  <si>
    <t>โครงการที่ยืม</t>
  </si>
  <si>
    <t>ชื่อ - สกุล ผู้ยืม</t>
  </si>
  <si>
    <t>ปรับปรุงระบบประปาหมู่ที่ 1</t>
  </si>
  <si>
    <t>ค่าก่อสร้างสิ่งสาธารณูปโภค</t>
  </si>
  <si>
    <t>งานไฟฟ้าถนน</t>
  </si>
  <si>
    <t>แผนงานเคหะและชุมชน</t>
  </si>
  <si>
    <t>โครงการก่อสร้างอาคารเอนกประสงค์</t>
  </si>
  <si>
    <t>อาคารต่าง ๆ</t>
  </si>
  <si>
    <t>โครงการปรับปรุงภายในอาคารสำนักงาน</t>
  </si>
  <si>
    <t>งานบริหารทั่วไปเกี่ยวกับเคหะและชุมชน</t>
  </si>
  <si>
    <t>รายจ่ายเพื่อให้ได้มาซึ่งบริการ</t>
  </si>
  <si>
    <t>งานบริการสาธารณสุขและงานสาธารณสุขอื่น</t>
  </si>
  <si>
    <t>แผนงานสาธารณสุข</t>
  </si>
  <si>
    <t>งานบริหารงานคลัง</t>
  </si>
  <si>
    <t>แผนงานบริหารงานทั่วไป</t>
  </si>
  <si>
    <t>วัสดุสำนักงาน</t>
  </si>
  <si>
    <t>งานบริหารทั่วไป</t>
  </si>
  <si>
    <t>โครงการ</t>
  </si>
  <si>
    <t>ประเภท</t>
  </si>
  <si>
    <t>งาน</t>
  </si>
  <si>
    <t>แหล่งเงิน</t>
  </si>
  <si>
    <t>รวมทั้งสิ้น</t>
  </si>
  <si>
    <t>เงินรับฝากเงินทุนโครงการเศรษฐกิจชุมชน</t>
  </si>
  <si>
    <t>เงินรับฝากประกันสัญญา</t>
  </si>
  <si>
    <t>เงินรับฝากส่วนลดในการจัดเก็บภาษีบำรุงท้องที่ 6%</t>
  </si>
  <si>
    <t>เงินรับฝากค่าใช้จ่ายในการจัดเก็บภาษีบำรุงท้องที่ 5%</t>
  </si>
  <si>
    <t>เงินรับฝากภาษีหัก ณ ที่จ่าย</t>
  </si>
  <si>
    <t>เงินรับฝาก</t>
  </si>
  <si>
    <t>ทั้งนี้ในปีงบประมาณ 2561 ได้รับอนุมัติให้จ่ายเงินสะสมที่อยู่ระหว่างดำเนินการจำนวน 0.00 บาท</t>
  </si>
  <si>
    <t>เงินสะสมที่สามารถนำไปใช้ได้</t>
  </si>
  <si>
    <t>8.</t>
  </si>
  <si>
    <t>ทรัพย์สินเกิดจากเงินกู้ที่ชำระหนี้แล้ว 
(ผลต่างระหว่างทรัพย์สินเกิดจากเงินกู้และเจ้าหนี้เงินกู้)</t>
  </si>
  <si>
    <t>7.</t>
  </si>
  <si>
    <t>6.</t>
  </si>
  <si>
    <t>ลูกหนี้ค่าภาษี</t>
  </si>
  <si>
    <t>5.</t>
  </si>
  <si>
    <t>เงินฝากกองทุนอื่นๆ</t>
  </si>
  <si>
    <t>4.</t>
  </si>
  <si>
    <t>เงินทุนส่งเสริมอาชีพ</t>
  </si>
  <si>
    <t>3.</t>
  </si>
  <si>
    <t>เงินฝาก ก.ส.อ. หรือ ก.ส.ท.</t>
  </si>
  <si>
    <t>2.</t>
  </si>
  <si>
    <t>หุ้นในโรงพิมพ์อาสารักษาดินแดน</t>
  </si>
  <si>
    <t>1.</t>
  </si>
  <si>
    <t>เงินสะสม 30 กันยายน 2561 ประกอบด้วย</t>
  </si>
  <si>
    <t>เงินสะสม 30 กันยายน 2561</t>
  </si>
  <si>
    <t>จ่ายขาดเงินสะสม</t>
  </si>
  <si>
    <t>หัก</t>
  </si>
  <si>
    <t>รายการปรับปรุงยอดเงินสะสมระหว่างปี</t>
  </si>
  <si>
    <t>รับคืนเงืนสะสม</t>
  </si>
  <si>
    <r>
      <rPr>
        <sz val="10"/>
        <color rgb="FF000000"/>
        <rFont val="Microsoft Sans Serif"/>
        <family val="2"/>
      </rPr>
      <t xml:space="preserve">รายรับจริงสูงกว่ารายจ่ายจริงหลังหัก
</t>
    </r>
    <r>
      <rPr>
        <sz val="10"/>
        <color rgb="FF000000"/>
        <rFont val="Microsoft Sans Serif"/>
        <family val="2"/>
      </rPr>
      <t>เงินทุนสำรองเงินสะสม</t>
    </r>
  </si>
  <si>
    <t>บวก</t>
  </si>
  <si>
    <t>25% ของรายรับจริงสูงกว่ารายจ่ายจริง
(เงินทุนสำรองเงินสะสม)</t>
  </si>
  <si>
    <t>รายรับจริงสูงกว่ารายจ่ายจริง</t>
  </si>
  <si>
    <t>เงินสะสม 1 ตุลาคม 2560</t>
  </si>
  <si>
    <t>องค์การบริหารส่วนตำบลบางด้วน อ.ปะเหลียน จ.ตรัง</t>
  </si>
  <si>
    <t>งบแสดงฐานะการเงิน</t>
  </si>
  <si>
    <t>ณ วันที่ 30 กันยายน 2561</t>
  </si>
  <si>
    <t>หมายเหตุ</t>
  </si>
  <si>
    <t>สินทรัพย์</t>
  </si>
  <si>
    <t>สินทรัพย์หมุนเวียน</t>
  </si>
  <si>
    <t>      เงินสดและเงินฝากธนาคาร</t>
  </si>
  <si>
    <t>      ลูกหนี้ค่าภาษี</t>
  </si>
  <si>
    <t>      ลูกหนี้รายได้อื่นๆ</t>
  </si>
  <si>
    <t>      ลูกหนี้เงินทุนโครงการเศรษฐกิจชุมชน</t>
  </si>
  <si>
    <t>รวมสินทรัพย์</t>
  </si>
  <si>
    <t>หนี้สิน</t>
  </si>
  <si>
    <t>หนี้สินหมุนเวียน</t>
  </si>
  <si>
    <t>      รายจ่ายค้างจ่าย</t>
  </si>
  <si>
    <t>      เงินรับฝาก</t>
  </si>
  <si>
    <t>รวมหนี้สิน</t>
  </si>
  <si>
    <t>เงินสะสม</t>
  </si>
  <si>
    <t>เงินทุนสำรองเงินสะสม</t>
  </si>
  <si>
    <t>รวมเงินสะสม</t>
  </si>
  <si>
    <t>รวมหนี้สินและเงินสะสม</t>
  </si>
  <si>
    <t>รายรับสูงกว่าหรือต่ำกว่ารายจ่าย</t>
  </si>
  <si>
    <t>รวมรับ</t>
  </si>
  <si>
    <r>
      <rPr>
        <sz val="8"/>
        <color rgb="FF000000"/>
        <rFont val="Microsoft Sans Serif"/>
        <family val="2"/>
      </rPr>
      <t>เงินอุดหนุนระบุวัตถุประสงค์/เฉพาะกิจ</t>
    </r>
  </si>
  <si>
    <r>
      <rPr>
        <sz val="8"/>
        <color rgb="FF000000"/>
        <rFont val="Microsoft Sans Serif"/>
        <family val="2"/>
      </rPr>
      <t>เงินอุดหนุนทั่วไป</t>
    </r>
  </si>
  <si>
    <r>
      <rPr>
        <sz val="8"/>
        <color rgb="FF000000"/>
        <rFont val="Microsoft Sans Serif"/>
        <family val="2"/>
      </rPr>
      <t>ภาษีจัดสรร</t>
    </r>
  </si>
  <si>
    <r>
      <rPr>
        <sz val="8"/>
        <color rgb="FF000000"/>
        <rFont val="Microsoft Sans Serif"/>
        <family val="2"/>
      </rPr>
      <t>รายได้จากทุน</t>
    </r>
  </si>
  <si>
    <r>
      <rPr>
        <sz val="8"/>
        <color rgb="FF000000"/>
        <rFont val="Microsoft Sans Serif"/>
        <family val="2"/>
      </rPr>
      <t>รายได้เบ็ดเตล็ด</t>
    </r>
  </si>
  <si>
    <r>
      <rPr>
        <sz val="8"/>
        <color rgb="FF000000"/>
        <rFont val="Microsoft Sans Serif"/>
        <family val="2"/>
      </rPr>
      <t>รายได้จากสาธารณูปโภคและการพาณิชย์</t>
    </r>
  </si>
  <si>
    <r>
      <rPr>
        <sz val="8"/>
        <color rgb="FF000000"/>
        <rFont val="Microsoft Sans Serif"/>
        <family val="2"/>
      </rPr>
      <t>รายได้จากทรัพย์สิน</t>
    </r>
  </si>
  <si>
    <r>
      <rPr>
        <sz val="8"/>
        <color rgb="FF000000"/>
        <rFont val="Microsoft Sans Serif"/>
        <family val="2"/>
      </rPr>
      <t>ค่าธรรมเนียม ค่าปรับ และใบอนุญาต</t>
    </r>
  </si>
  <si>
    <r>
      <rPr>
        <sz val="8"/>
        <color rgb="FF000000"/>
        <rFont val="Microsoft Sans Serif"/>
        <family val="2"/>
      </rPr>
      <t>ภาษีอากร</t>
    </r>
  </si>
  <si>
    <r>
      <rPr>
        <b/>
        <u/>
        <sz val="8"/>
        <color rgb="FF000000"/>
        <rFont val="Microsoft Sans Serif"/>
        <family val="2"/>
      </rPr>
      <t>รายรับ</t>
    </r>
  </si>
  <si>
    <t>รายรับ</t>
  </si>
  <si>
    <t>รวมจ่าย</t>
  </si>
  <si>
    <r>
      <rPr>
        <sz val="8"/>
        <color rgb="FF000000"/>
        <rFont val="Microsoft Sans Serif"/>
        <family val="2"/>
      </rPr>
      <t>เงินอุดหนุน</t>
    </r>
  </si>
  <si>
    <r>
      <rPr>
        <sz val="8"/>
        <color rgb="FF000000"/>
        <rFont val="Microsoft Sans Serif"/>
        <family val="2"/>
      </rPr>
      <t>รายจ่ายอื่น</t>
    </r>
  </si>
  <si>
    <r>
      <rPr>
        <sz val="8"/>
        <color rgb="FF000000"/>
        <rFont val="Microsoft Sans Serif"/>
        <family val="2"/>
      </rPr>
      <t>ค่าที่ดินและสิ่งก่อสร้าง</t>
    </r>
  </si>
  <si>
    <r>
      <rPr>
        <sz val="8"/>
        <color rgb="FF000000"/>
        <rFont val="Microsoft Sans Serif"/>
        <family val="2"/>
      </rPr>
      <t>ค่าครุภัณฑ์</t>
    </r>
  </si>
  <si>
    <r>
      <rPr>
        <sz val="8"/>
        <color rgb="FF000000"/>
        <rFont val="Microsoft Sans Serif"/>
        <family val="2"/>
      </rPr>
      <t>ค่าสาธารณูปโภค</t>
    </r>
  </si>
  <si>
    <r>
      <rPr>
        <sz val="8"/>
        <color rgb="FF000000"/>
        <rFont val="Microsoft Sans Serif"/>
        <family val="2"/>
      </rPr>
      <t>ค่าวัสดุ</t>
    </r>
  </si>
  <si>
    <r>
      <rPr>
        <sz val="8"/>
        <color rgb="FF000000"/>
        <rFont val="Microsoft Sans Serif"/>
        <family val="2"/>
      </rPr>
      <t>ค่าใช้สอย</t>
    </r>
  </si>
  <si>
    <r>
      <rPr>
        <sz val="8"/>
        <color rgb="FF000000"/>
        <rFont val="Microsoft Sans Serif"/>
        <family val="2"/>
      </rPr>
      <t>ค่าตอบแทน</t>
    </r>
  </si>
  <si>
    <r>
      <rPr>
        <sz val="8"/>
        <color rgb="FF000000"/>
        <rFont val="Microsoft Sans Serif"/>
        <family val="2"/>
      </rPr>
      <t>เงินเดือน (ฝ่ายประจำ)</t>
    </r>
  </si>
  <si>
    <r>
      <rPr>
        <sz val="8"/>
        <color rgb="FF000000"/>
        <rFont val="Microsoft Sans Serif"/>
        <family val="2"/>
      </rPr>
      <t>เงินเดือน (ฝ่ายการเมือง)</t>
    </r>
  </si>
  <si>
    <r>
      <rPr>
        <sz val="8"/>
        <color rgb="FF000000"/>
        <rFont val="Microsoft Sans Serif"/>
        <family val="2"/>
      </rPr>
      <t>งบกลาง</t>
    </r>
  </si>
  <si>
    <r>
      <rPr>
        <b/>
        <u/>
        <sz val="8"/>
        <color rgb="FF000000"/>
        <rFont val="Microsoft Sans Serif"/>
        <family val="2"/>
      </rPr>
      <t>รายจ่าย</t>
    </r>
  </si>
  <si>
    <t>แผนงานงบกลาง</t>
  </si>
  <si>
    <t>แผนงานการเกษตร</t>
  </si>
  <si>
    <t>แผนงานการศาสนาวัฒนธรรมและนันทนาการ</t>
  </si>
  <si>
    <t>แผนงานสร้างความเข้มแข็งของชุมชน</t>
  </si>
  <si>
    <t>แผนงานการศึกษา</t>
  </si>
  <si>
    <t>แผนงานการรักษาความสงบภายใน</t>
  </si>
  <si>
    <t>รวมจ่ายจาก
เงินอุดหนุนระบุวัตถุประสงค์/เฉพาะกิจ</t>
  </si>
  <si>
    <t>รวมจ่ายจาก
เงินงบประมาณ</t>
  </si>
  <si>
    <t>ประมาณการ</t>
  </si>
  <si>
    <t>รายการ/หมวด</t>
  </si>
  <si>
    <t>งบแสดงผลการดำเนินงานจ่ายจากเงินรายรับ</t>
  </si>
  <si>
    <t>รวมจ่ายจาก
เงินสะสม</t>
  </si>
  <si>
    <t>งบแสดงผลการดำเนินงานจ่ายจากเงินรายรับและเงินสะสม</t>
  </si>
  <si>
    <t>งบแสดงผลการดำเนินงานจ่ายจากเงินรายรับ เงินสะสม เงินทุนสำรองเงินสะสมและเงินกู้</t>
  </si>
  <si>
    <t>ทุนทรัพย์สิน</t>
  </si>
  <si>
    <t>ทรั</t>
  </si>
  <si>
    <t>ทรัพย์สินตามงบทรัพย์สิน</t>
  </si>
  <si>
    <t>หมายเหตุประกอบงบแสดงฐานะการเงินเป็นส่วนหนึ่งของงบการเงินนี้</t>
  </si>
  <si>
    <t>ลงชื่อ.........................................</t>
  </si>
  <si>
    <t>(.........................................)</t>
  </si>
  <si>
    <t>1.2 รายการเปิดเผยอื่นใด (ถ้ามี)</t>
  </si>
  <si>
    <t>การบันทึกบัญชีเพื่อจัดทำงบแสดงฐานะการเงินเป็นไปตามเกณฑ์เงินสดและเกณฑ์คงค้างตามกระทรวงมหาดไทย เรื่อง หลักเกณฑ์และวิธีปฏิบัติการบันทึกบัญชี การจัดทำทะเบียน และรายงานการเงินขององค์กรปกครองส่วนท้องถิ่น เมื่อวันที่ 20 มีนาคม พ.ศ. 2528 และหนังสือสั่งการที่เกี่ยวข้อง</t>
  </si>
  <si>
    <t>1.1 หลักเกณฑ์ในการจัดทำงบแสดงฐานะการเงิน</t>
  </si>
  <si>
    <t>นโยบายบัญชีที่สำคัญ</t>
  </si>
  <si>
    <t>องค์การบริหารส่วนตำบลบางด้วน ตั้งอยู่หมู่ที่ 2 ถนนท่าพญา-ทุ่งยาว ตำบลบางด้วน อำเภอปะเหลียน จ.ตรัง ห่างจาดที่ว่าการอำเภอปะเหลียนไปทางทิศเหนือ ระยะทางประมาณ 27 กิโลเมตร มีมีพื้นที่ทั้งหมดประมาณ 77 ตารางกิโลเมตรหรือประมาณ 48,125 ไร่</t>
  </si>
  <si>
    <t>ข้อมูลทั่วไป</t>
  </si>
  <si>
    <t>                         </t>
  </si>
  <si>
    <t>และหนังสือสั่งการที่เกี่ยวข้อง</t>
  </si>
  <si>
    <t>เกณฑ์และวิธีปฏิบัติการบันทึกบัญชี การจัดทำทะเบียน และรายงานการเงินขององค์กรปกครองส่วนท้องถิ่น เมื่อวันที่ 20 มีนาคม พ.ศ. 2528</t>
  </si>
  <si>
    <t>การบันทึกบัญชีเพื่อจัดทำงบแสดงฐานะการเงินเป็นไปตามเกณฑ์เงินสดและเกณฑ์คงค้างตามกระทรวงมหาดไทย เรื่อง หลัก</t>
  </si>
  <si>
    <r>
      <rPr>
        <sz val="10"/>
        <color rgb="FF000000"/>
        <rFont val="Microsoft Sans Serif"/>
        <family val="2"/>
      </rPr>
      <t>                         การบันทึกบัญชีเพื่อจัดทำงบแสดงฐานะการเงินเป็นไปตามเกณฑ์เงินสดและเกณฑ์คงค้างตามกระทรวงมหาดไทย เรื่อง หลักเกณฑ์และวิธีปฏิบัติการบันทึกบัญชี การจัดทำทะเบียน และรายงานการเงินขององค์กรปกครองส่วนท้องถิ่น เมื่อวันที่ 20 มีนาคม พ.ศ. 2528 และหนังสือสั่งการที่เกี่ยวข้อง</t>
    </r>
    <r>
      <rPr>
        <sz val="1"/>
        <color theme="1"/>
        <rFont val="Calibri"/>
        <family val="2"/>
      </rPr>
      <t xml:space="preserve">
 </t>
    </r>
  </si>
  <si>
    <t>หมายเหตุ 1 สรุปนโยบายบัญชีที่สำคัญ</t>
  </si>
  <si>
    <t>ห่างจาดที่ว่าการอำเภอปะเหลียนไปทางทิศเหนือ ระยะทางประมาณ 27 กิโลเมตร มีพื้นที่ทั้งหมดประมาณ 77 ตารางกิโลเมตรหรือประมาณ 48,125 ไร่</t>
  </si>
  <si>
    <t>                         องค์การบริหารส่วนตำบลบางด้วน ตั้งอยู่หมู่ที่ 2 ถนนท่าพญา-ทุ่งยาว ตำบลบางด้วน อำเภอปะเหลียน   จังหวัดตรัง</t>
  </si>
  <si>
    <t>สำหรับปี สิ้นสุดวันที่ 30 กันยายน 2560</t>
  </si>
  <si>
    <r>
      <rPr>
        <sz val="8"/>
        <color rgb="FF000000"/>
        <rFont val="Microsoft Sans Serif"/>
        <family val="2"/>
      </rPr>
      <t xml:space="preserve">วันที่พิมพ์ : </t>
    </r>
    <r>
      <rPr>
        <sz val="10"/>
        <color rgb="FF000000"/>
        <rFont val="Microsoft Sans Serif"/>
        <family val="2"/>
      </rPr>
      <t>15/10/2560  14:28:53</t>
    </r>
    <r>
      <rPr>
        <sz val="10"/>
        <color rgb="FF000000"/>
        <rFont val="Microsoft Sans Serif"/>
        <family val="2"/>
      </rPr>
      <t xml:space="preserve">
</t>
    </r>
  </si>
  <si>
    <t>หมายเหตุ 7 รายจ่ายค้างจ่าย</t>
  </si>
  <si>
    <t>หมายเหตุ 8</t>
  </si>
  <si>
    <t>หมายเหตุ 9 เงินสะสม</t>
  </si>
  <si>
    <t>หมายเหตุ 6 ลูกหนี้เงินทุนโครงการเศรษฐกิจชุมชน</t>
  </si>
  <si>
    <t>หมายเหตุ 5</t>
  </si>
  <si>
    <t>หมายเหตุ 4</t>
  </si>
  <si>
    <t>ค่าภาษีบำรุงท้องที่</t>
  </si>
  <si>
    <t>จำนวนเงินที่ได้รับอนุมัติ</t>
  </si>
  <si>
    <t>ก่อหนี้ผูกพัน</t>
  </si>
  <si>
    <t>เบิกจ่ายแล้ว</t>
  </si>
  <si>
    <t>คงเหลือ</t>
  </si>
  <si>
    <t>ยังไม่ได้ก่อหนี้</t>
  </si>
  <si>
    <t>ค่าก่อสร้างสิ่งสาธารณูปการ</t>
  </si>
  <si>
    <t>ก่อสร้าง ถ.คสล.สายบางด้วน-ส้มเฟือง</t>
  </si>
  <si>
    <t>ก่อสร้างติดตั้งโคมไฟฟ้าสาธารณพร้อมอุปกรณ์</t>
  </si>
  <si>
    <t>ปรับปรุงท่อประปา หมู่ที่ 1</t>
  </si>
  <si>
    <t>ขุดเจาะบ่อบาดาล</t>
  </si>
  <si>
    <t>ก่อสร้าง ถ.คสล.สายบางด้วน-ป่าแก่</t>
  </si>
  <si>
    <t>ก่อสร้าง ถ.คสล.สายเกาะซาง-หนองเตา</t>
  </si>
  <si>
    <t>รับเพิ่ม 25% ของเงินสะสม</t>
  </si>
  <si>
    <t>สำหรับปี  สิ้นสุดวันที่  30  กันยายน  2561</t>
  </si>
  <si>
    <r>
      <rPr>
        <sz val="8"/>
        <color rgb="FF000000"/>
        <rFont val="Microsoft Sans Serif"/>
        <family val="2"/>
      </rPr>
      <t xml:space="preserve">แสดงข้อมูลงบทดลองหลังปิดบัญชี (ช่องเดบิต, ช่องเครดิต) 
</t>
    </r>
    <r>
      <rPr>
        <sz val="8"/>
        <color rgb="FF000000"/>
        <rFont val="Microsoft Sans Serif"/>
        <family val="2"/>
      </rPr>
      <t>แสดงข้อมูลจากบัญชีแยกประเภท จะเท่ากับ งบแสดงฐานะการเงิน</t>
    </r>
  </si>
  <si>
    <r>
      <rPr>
        <sz val="8"/>
        <color rgb="FF000000"/>
        <rFont val="Microsoft Sans Serif"/>
        <family val="2"/>
      </rPr>
      <t xml:space="preserve">งบทดลองหลังปิดบัญชี
</t>
    </r>
    <r>
      <rPr>
        <sz val="8"/>
        <color rgb="FF000000"/>
        <rFont val="Microsoft Sans Serif"/>
        <family val="2"/>
      </rPr>
      <t>(ช่องเดบิต, ช่องเครดิต)</t>
    </r>
  </si>
  <si>
    <r>
      <rPr>
        <sz val="8"/>
        <color rgb="FF000000"/>
        <rFont val="Microsoft Sans Serif"/>
        <family val="2"/>
      </rPr>
      <t xml:space="preserve">แสดงข้อมูลปิดบัญชี (ช่องเดบิต, ช่องเครดิต) 
</t>
    </r>
    <r>
      <rPr>
        <sz val="8"/>
        <color rgb="FF000000"/>
        <rFont val="Microsoft Sans Serif"/>
        <family val="2"/>
      </rPr>
      <t xml:space="preserve">แสดงข้อมูลจากใบผ่านรายการบัญชีทั่วไป ที่เป็นใบผ่านโดยระบบจากการปิดบัญชีรายได้ 
</t>
    </r>
    <r>
      <rPr>
        <sz val="8"/>
        <color rgb="FF000000"/>
        <rFont val="Microsoft Sans Serif"/>
        <family val="2"/>
      </rPr>
      <t xml:space="preserve">ค่าใช้จ่ายเข้าบัญชีเงินสะสม และเงินทุนสำรองเงินสะสม 
</t>
    </r>
    <r>
      <rPr>
        <sz val="8"/>
        <color rgb="FF000000"/>
        <rFont val="Microsoft Sans Serif"/>
        <family val="2"/>
      </rPr>
      <t>กรณี เมื่อมีการกดเมนูปิดบัญชี และไม่แสดงข้อมูลเมื่อยังไม่ได้กดเมนูปิดบัญชี</t>
    </r>
  </si>
  <si>
    <r>
      <rPr>
        <sz val="8"/>
        <color rgb="FF000000"/>
        <rFont val="Microsoft Sans Serif"/>
        <family val="2"/>
      </rPr>
      <t xml:space="preserve">ปิดบัญชี 
</t>
    </r>
    <r>
      <rPr>
        <sz val="8"/>
        <color rgb="FF000000"/>
        <rFont val="Microsoft Sans Serif"/>
        <family val="2"/>
      </rPr>
      <t>(ช่องเดบิต, ช่องเครดิต)</t>
    </r>
  </si>
  <si>
    <r>
      <rPr>
        <sz val="8"/>
        <color rgb="FF000000"/>
        <rFont val="Microsoft Sans Serif"/>
        <family val="2"/>
      </rPr>
      <t xml:space="preserve">แสดงข้อมูลรายการปรับปรุง (ช่องเดบิต, ช่องเครดิต)
</t>
    </r>
    <r>
      <rPr>
        <sz val="8"/>
        <color rgb="FF000000"/>
        <rFont val="Microsoft Sans Serif"/>
        <family val="2"/>
      </rPr>
      <t>แสดงข้อมูลจากใบผ่านรายการบัญชี กรณีกันเงินทุกรายการ,ใบผ่านตั้งลูกหนี้ , 
รายได้จากรัฐบาลค้างรับเมื่อกันเงินอุดหนุนระบุวัตถุประสงค์/เฉพาะกิจ 
และ ใบผ่านรายการบัญชีทั่วไป (ประเภทใบผ่านรายการตั้งลูกหนี้สิ้นปี)</t>
    </r>
  </si>
  <si>
    <r>
      <rPr>
        <sz val="8"/>
        <color rgb="FF000000"/>
        <rFont val="Microsoft Sans Serif"/>
        <family val="2"/>
      </rPr>
      <t xml:space="preserve">รายการปรับปรุง 
</t>
    </r>
    <r>
      <rPr>
        <sz val="8"/>
        <color rgb="FF000000"/>
        <rFont val="Microsoft Sans Serif"/>
        <family val="2"/>
      </rPr>
      <t>(ช่องเดบิต, ช่องเครดิต)</t>
    </r>
  </si>
  <si>
    <r>
      <rPr>
        <sz val="8"/>
        <color rgb="FF000000"/>
        <rFont val="Microsoft Sans Serif"/>
        <family val="2"/>
      </rPr>
      <t xml:space="preserve">แสดงข้อมูลงบทดลองก่อนปิดบัญชี (ช่องเดบิต, ช่องเครดิต) 
</t>
    </r>
    <r>
      <rPr>
        <sz val="8"/>
        <color rgb="FF000000"/>
        <rFont val="Microsoft Sans Serif"/>
        <family val="2"/>
      </rPr>
      <t xml:space="preserve">แสดงข้อมูลจากบัญชีแยกประเภท 
</t>
    </r>
    <r>
      <rPr>
        <u/>
        <sz val="8"/>
        <color rgb="FF000000"/>
        <rFont val="Microsoft Sans Serif"/>
        <family val="2"/>
      </rPr>
      <t>รวม</t>
    </r>
    <r>
      <rPr>
        <sz val="8"/>
        <color rgb="FF000000"/>
        <rFont val="Microsoft Sans Serif"/>
        <family val="2"/>
      </rPr>
      <t xml:space="preserve"> 
</t>
    </r>
    <r>
      <rPr>
        <sz val="8"/>
        <color rgb="FF000000"/>
        <rFont val="Microsoft Sans Serif"/>
        <family val="2"/>
      </rPr>
      <t xml:space="preserve">-          ใบผ่านรายการบัญชีทั่วไป 
</t>
    </r>
    <r>
      <rPr>
        <u/>
        <sz val="8"/>
        <color rgb="FF000000"/>
        <rFont val="Microsoft Sans Serif"/>
        <family val="2"/>
      </rPr>
      <t>ไม่รวม</t>
    </r>
    <r>
      <rPr>
        <sz val="8"/>
        <color rgb="FF000000"/>
        <rFont val="Microsoft Sans Serif"/>
        <family val="2"/>
      </rPr>
      <t xml:space="preserve"> 
</t>
    </r>
    <r>
      <rPr>
        <sz val="8"/>
        <color rgb="FF000000"/>
        <rFont val="Microsoft Sans Serif"/>
        <family val="2"/>
      </rPr>
      <t xml:space="preserve">-          ใบผ่านรายการบัญชีทั่วไป กรณีกันเงินทุกรายการ 
</t>
    </r>
    <r>
      <rPr>
        <sz val="8"/>
        <color rgb="FF000000"/>
        <rFont val="Microsoft Sans Serif"/>
        <family val="2"/>
      </rPr>
      <t xml:space="preserve">-          ใบผ่านรายการตั้งลูกหนี้
</t>
    </r>
    <r>
      <rPr>
        <sz val="8"/>
        <color rgb="FF000000"/>
        <rFont val="Microsoft Sans Serif"/>
        <family val="2"/>
      </rPr>
      <t xml:space="preserve">-          ใบผ่านรายการบัญชีทั่วไป กรณี ปิดบัญชี
</t>
    </r>
    <r>
      <rPr>
        <sz val="8"/>
        <color rgb="FF000000"/>
        <rFont val="Microsoft Sans Serif"/>
        <family val="2"/>
      </rPr>
      <t xml:space="preserve">แสดงรายงานข้อมูลรวมตั้งแต่ต้นปีงบประมาณ ถึงวันที่ 30 กันยายน ในปีงบประมาณที่เลือก 
</t>
    </r>
    <r>
      <rPr>
        <sz val="8"/>
        <color rgb="FF000000"/>
        <rFont val="Microsoft Sans Serif"/>
        <family val="2"/>
      </rPr>
      <t xml:space="preserve">เมื่อยังไม่ปิดบัญชี หลังวันที่ 30 กันยายน งบทดลองก่อนปิดบัญชี จะแสดงข้อมูลถึงวันที่ปัจจุบัน
</t>
    </r>
  </si>
  <si>
    <r>
      <rPr>
        <sz val="8"/>
        <color rgb="FF000000"/>
        <rFont val="Microsoft Sans Serif"/>
        <family val="2"/>
      </rPr>
      <t xml:space="preserve">งบทดลองก่อนปิดบัญชี 
</t>
    </r>
    <r>
      <rPr>
        <sz val="8"/>
        <color rgb="FF000000"/>
        <rFont val="Microsoft Sans Serif"/>
        <family val="2"/>
      </rPr>
      <t>(ช่องเดบิต, ช่องเครดิต)</t>
    </r>
  </si>
  <si>
    <r>
      <rPr>
        <sz val="8"/>
        <color rgb="FF000000"/>
        <rFont val="Microsoft Sans Serif"/>
        <family val="2"/>
      </rPr>
      <t xml:space="preserve">แสดงรหัสบัญชีถึงระดับย่อยสุด
</t>
    </r>
  </si>
  <si>
    <t>รหัสบัญชี</t>
  </si>
  <si>
    <t>แสดงชื่อบัญชีถึงระดับย่อยสุด</t>
  </si>
  <si>
    <t>รายการ</t>
  </si>
  <si>
    <t>คำอธิบาย</t>
  </si>
  <si>
    <t>56100000</t>
  </si>
  <si>
    <t>54200000</t>
  </si>
  <si>
    <t>54100000</t>
  </si>
  <si>
    <t>53400000</t>
  </si>
  <si>
    <t>53300000</t>
  </si>
  <si>
    <t>53200000</t>
  </si>
  <si>
    <t>53100000</t>
  </si>
  <si>
    <t>52200000</t>
  </si>
  <si>
    <t>52100000</t>
  </si>
  <si>
    <t>51100000</t>
  </si>
  <si>
    <t>44100001</t>
  </si>
  <si>
    <t>เงินอุดหนุนระบุวัตถุประสงค์/เฉพาะกิจจากกรมส่งเสริมการปกครองท้องถิ่น</t>
  </si>
  <si>
    <t>43100002</t>
  </si>
  <si>
    <t>เงินอุดหนุนทั่วไป สำหรับดำเนินการตามอำนาจหน้าที่และภารกิจถ่ายโอนเลือกทำ</t>
  </si>
  <si>
    <t>42199999</t>
  </si>
  <si>
    <t>ภาษีจัดสรรอื่นๆ</t>
  </si>
  <si>
    <t>42100017</t>
  </si>
  <si>
    <t>ค่าธรรมเนียมและค่าใช้น้ำบาดาล</t>
  </si>
  <si>
    <t>42100015</t>
  </si>
  <si>
    <t>ค่าธรรมเนียมจดทะเบียนสิทธิและนิติกรรมตามประมวลกฎหมายที่ดิน</t>
  </si>
  <si>
    <t>42100014</t>
  </si>
  <si>
    <t>เงินที่เก็บตามกฎหมายว่าด้วยอุทยานแห่งชาติ</t>
  </si>
  <si>
    <t>42100013</t>
  </si>
  <si>
    <t>ค่าภาคหลวงปิโตรเลียม</t>
  </si>
  <si>
    <t>42100012</t>
  </si>
  <si>
    <t>ค่าภาคหลวงแร่</t>
  </si>
  <si>
    <t>42100011</t>
  </si>
  <si>
    <t>ค่าภาคหลวงและค่าธรรมเนียมตามกฎหมายว่าด้วยป่าไม้</t>
  </si>
  <si>
    <t>42100007</t>
  </si>
  <si>
    <t>ภาษีสรรพสามิต</t>
  </si>
  <si>
    <t>42100005</t>
  </si>
  <si>
    <t>ภาษีธุรกิจเฉพาะ</t>
  </si>
  <si>
    <t>42100004</t>
  </si>
  <si>
    <t>ภาษีมูลค่าเพิ่มตาม พ.ร.บ. จัดสรรรายได้ฯ</t>
  </si>
  <si>
    <t>42100002</t>
  </si>
  <si>
    <t>ภาษีมูลค่าเพิ่มตาม พ.ร.บ. กำหนดแผนฯ</t>
  </si>
  <si>
    <t>42100001</t>
  </si>
  <si>
    <t>ภาษีและค่าธรรมเนียมรถยนต์และล้อเลื่อน</t>
  </si>
  <si>
    <t>41600001</t>
  </si>
  <si>
    <t>ค่าขายทอดตลาดทรัพย์สิน</t>
  </si>
  <si>
    <t>41599999</t>
  </si>
  <si>
    <t>รายได้เบ็ดเตล็ดอื่นๆ</t>
  </si>
  <si>
    <t>41500004</t>
  </si>
  <si>
    <t>ค่าขายแบบแปลน</t>
  </si>
  <si>
    <t>41400006</t>
  </si>
  <si>
    <t>รายได้จากสาธารณูปโภคและการพาณิชย์</t>
  </si>
  <si>
    <t>41300003</t>
  </si>
  <si>
    <t>ดอกเบี้ย</t>
  </si>
  <si>
    <t>41239999</t>
  </si>
  <si>
    <t>ค่าใบอนุญาตอื่นๆ</t>
  </si>
  <si>
    <t>41230007</t>
  </si>
  <si>
    <t>ค่าใบอนุญาตเกี่ยวกับการควบคุมอาคาร</t>
  </si>
  <si>
    <t>41220010</t>
  </si>
  <si>
    <t>ค่าปรับการผิดสัญญา</t>
  </si>
  <si>
    <t>41219999</t>
  </si>
  <si>
    <t>ค่าธรรมเนียมอื่น ๆ</t>
  </si>
  <si>
    <t>41210029</t>
  </si>
  <si>
    <t>ค่าธรรมเนียมเกี่ยวกับทะเบียนพาณิชย์</t>
  </si>
  <si>
    <t>41210008</t>
  </si>
  <si>
    <t>ค่าธรรมเนียมเก็บและขนมูลฝอย</t>
  </si>
  <si>
    <t>41210004</t>
  </si>
  <si>
    <t>ค่าธรรมเนียมเกี่ยวกับใบอนุญาตการขายสุรา</t>
  </si>
  <si>
    <t>41100003</t>
  </si>
  <si>
    <t>ภาษีป้าย</t>
  </si>
  <si>
    <t>41100002</t>
  </si>
  <si>
    <t>ภาษีบำรุงท้องที่</t>
  </si>
  <si>
    <t>41100001</t>
  </si>
  <si>
    <t>ภาษีโรงเรือนและที่ดิน</t>
  </si>
  <si>
    <t>32000000</t>
  </si>
  <si>
    <t>31000000</t>
  </si>
  <si>
    <t>21040016</t>
  </si>
  <si>
    <t>21040008</t>
  </si>
  <si>
    <t>21040005</t>
  </si>
  <si>
    <t>21040004</t>
  </si>
  <si>
    <t>21040001</t>
  </si>
  <si>
    <t>21010000</t>
  </si>
  <si>
    <t>รายจ่ายค้างจ่าย</t>
  </si>
  <si>
    <t>11045000</t>
  </si>
  <si>
    <t>ลูกหนี้เงินทุนโครงการเศรษฐกิจชุมชน</t>
  </si>
  <si>
    <t>11044000</t>
  </si>
  <si>
    <t>11043002</t>
  </si>
  <si>
    <t>ลูกหนี้ภาษีบำรุงท้องที่</t>
  </si>
  <si>
    <t>11043001</t>
  </si>
  <si>
    <t>ลูกหนี้ภาษีโรงเรือนและที่ดิน</t>
  </si>
  <si>
    <t>11012002</t>
  </si>
  <si>
    <t>เงินฝาก-ประจำ(457-4-06805-6)</t>
  </si>
  <si>
    <t>11012001</t>
  </si>
  <si>
    <t>เงินฝาก-ออมทรัพย์/เผื่อเรียก(457-2-31642-7)</t>
  </si>
  <si>
    <t>เงินฝาก-ออมทรัพย์/เผื่อเรียก(457-2-23200-7)</t>
  </si>
  <si>
    <t>เงินฝาก-ออมทรัพย์/เผื่อเรียก(020131020974)</t>
  </si>
  <si>
    <t>เครดิต</t>
  </si>
  <si>
    <t>เดบิต</t>
  </si>
  <si>
    <t>งบทดลองหลังปิดบัญชี</t>
  </si>
  <si>
    <t>ปิดบัญชี</t>
  </si>
  <si>
    <t>รายการปรับปรุง</t>
  </si>
  <si>
    <t>งบทดลองก่อนปิดบัญชี</t>
  </si>
  <si>
    <t>ณ วันที่</t>
  </si>
  <si>
    <t>ปีงบประมาณ 2561</t>
  </si>
  <si>
    <t>งบทดลอง</t>
  </si>
  <si>
    <t>รายละเอียดแนบท้ายหมายเหตุ 9เงินสะสม</t>
  </si>
  <si>
    <t>หมายเหตุ  10  เงินทุนสำรองเงินสะสม</t>
  </si>
  <si>
    <t>ปี 2561</t>
  </si>
  <si>
    <t>ปี 2560</t>
  </si>
  <si>
    <t xml:space="preserve">ปี 2561 </t>
  </si>
  <si>
    <t>เลขที่สัญญาเงินกู้ 3/2544-นางกาญจนา  แกล้วทนง</t>
  </si>
  <si>
    <t>เลขที่สัญญาเงินกู้ 4/2544-นางดรุณี  กิจปกรณ์สันติ</t>
  </si>
  <si>
    <t>เลขที่สัญญาเงินกู้ 4/2544-นางประเสริฐ  กิ้มย่อง</t>
  </si>
  <si>
    <t>เลขที่สัญญาเงินกู้ 4/2544-นางวาสนา  สุวรรณรัตน์</t>
  </si>
  <si>
    <t>เลขที่สัญญาเงินกู้ 2/2544-นางสุพิศ  พูลสุข</t>
  </si>
  <si>
    <t>เลขที่สัญญาเงินกู้ 2/2544-นางสุมาลี  ทองหนู</t>
  </si>
  <si>
    <t>เลขที่สัญญาเงินกู้ 3/2544-นายบุญรวม  ควนวิไล</t>
  </si>
  <si>
    <t>ก่อสร้างถนนคอนกรีตเสริมเหล็กสายเกาะซาง-หนองเต่าหมู่ 6</t>
  </si>
  <si>
    <t>ก่อสร้างถนนคอนกรีตเสริมเหล็กสายบางด้วน-ป่าแก่หมู่ 5</t>
  </si>
  <si>
    <t>เงินสมทบกองทุนประกันสังคม</t>
  </si>
  <si>
    <t>เงินอุดหนุนทั่วไประบุวัตถุประสงค์</t>
  </si>
  <si>
    <t>งานบริหารทั่วไปเกี่ยวกับการรักษาความสงบภายใน</t>
  </si>
  <si>
    <t>เงินอุดหนุนส่วนราชการ</t>
  </si>
  <si>
    <t>งานระดับก่อนวัยเรียนและประถมศึกษา</t>
  </si>
  <si>
    <t>ค่าตอบแทนพนักงานจ้าง</t>
  </si>
  <si>
    <t>เงินเพิ่มต่าง ๆของพนักงานจ้าง</t>
  </si>
  <si>
    <t>ธนาคารกรุงไทย จำกัด (มหาชน)</t>
  </si>
  <si>
    <t>ประเภท กระแสรายวัน เลขที่ 916-6-01267-8</t>
  </si>
  <si>
    <t>ประเภท ออมทรัพย์ เลขที่ 300030924686</t>
  </si>
  <si>
    <t>      รายได้จากรัฐบาลค้างรับ</t>
  </si>
  <si>
    <t>   รวมสินทรัพย์หมุนเวียน</t>
  </si>
  <si>
    <t>   รวมหนี้สินหมุนเวียน</t>
  </si>
  <si>
    <t>เงินรับฝากเงินรอคืนจังหวัด</t>
  </si>
  <si>
    <t>เงินรับฝากอื่นๆ</t>
  </si>
  <si>
    <t xml:space="preserve">ลงชื่อ.........................................              </t>
  </si>
  <si>
    <t>ผู้อำนวยการคลัง</t>
  </si>
  <si>
    <t xml:space="preserve">        (นายยงยุทธ  แซ่เตียว)</t>
  </si>
  <si>
    <t xml:space="preserve">         นายก อบต.บางด้วน   </t>
  </si>
  <si>
    <t xml:space="preserve">         (นางสาวเวทิสา  หอมหวล)                            </t>
  </si>
  <si>
    <r>
      <rPr>
        <u/>
        <sz val="14"/>
        <rFont val="TH SarabunPSK"/>
        <family val="2"/>
      </rPr>
      <t>หัก</t>
    </r>
    <r>
      <rPr>
        <sz val="14"/>
        <rFont val="TH SarabunPSK"/>
        <family val="2"/>
      </rPr>
      <t xml:space="preserve">  ปรับปรุงบัญชี</t>
    </r>
  </si>
  <si>
    <t>ก่อสร้างถนน คสล.สายหนองเม้า หมู่ที่ 2</t>
  </si>
  <si>
    <t>ก่อสร้างหอถัง หมู่ที่ 4</t>
  </si>
  <si>
    <t>ก่อสร้าง ถ.คสล.สายเกาะซางหนองเตา</t>
  </si>
  <si>
    <t>รวมจ่ายจาก
เงินทุนสำรองเงินสะสม</t>
  </si>
  <si>
    <t>รวมจ่ายจาก
เงินกู้</t>
  </si>
  <si>
    <t>งบแสดงผลการดำเนินงานจ่ายจากเงินรายรับ เงินสะสม และเงินทุนสำรองเงินสะสม</t>
  </si>
  <si>
    <t>และจะเบิกจ่ายในปีงบประมาณต่อไป ตามรายละเอียดแนบท้ายหมายเหตุ 9</t>
  </si>
  <si>
    <t xml:space="preserve">(นางสาวเวทิสา  หอมหวล)                            </t>
  </si>
  <si>
    <t xml:space="preserve"> (นางสาวเวทิสา  หอมหวล)                            </t>
  </si>
  <si>
    <t xml:space="preserve">         ผู้อำนวยการคลัง</t>
  </si>
  <si>
    <t>ลงชื่อ.................................</t>
  </si>
  <si>
    <t xml:space="preserve">       (นายพิศิษฎพงค์  ปัญญาศิริพันธุ์ )                                     </t>
  </si>
  <si>
    <t>รองปลัด รักษาราชการแทน</t>
  </si>
  <si>
    <t xml:space="preserve">            รองปลัด รักษาราชการแทน</t>
  </si>
  <si>
    <t xml:space="preserve">                  ปลัด อบต.บางด้วน   </t>
  </si>
  <si>
    <t xml:space="preserve"> (นางสาวเวทิสา  หอมหวล)</t>
  </si>
  <si>
    <t xml:space="preserve">                ผู้อำนวยการคลัง</t>
  </si>
  <si>
    <t xml:space="preserve">              ปลัด อบต.บางด้วน   </t>
  </si>
  <si>
    <t xml:space="preserve">          รองปลัด รักษาราชการแทน</t>
  </si>
  <si>
    <t xml:space="preserve">         (นางสาวเวทิสา  หอมหวล)                        </t>
  </si>
  <si>
    <t xml:space="preserve">ปลัด อบต.บางด้วน   </t>
  </si>
  <si>
    <t>นายพิศิษฎพงค์  ปัญญาศิริพันธุ์</t>
  </si>
  <si>
    <t>(นายพิศิษฎพงค์  ปัญญาศิริพันธุ์)</t>
  </si>
  <si>
    <t xml:space="preserve"> ปลัด อบต.บางด้วน   </t>
  </si>
  <si>
    <t>ค่าเปิด-ปิดน้ำ=47100</t>
  </si>
  <si>
    <t>ค่าหนังสือพิมพ์ 690</t>
  </si>
  <si>
    <t>กู้ชีพ  142,800</t>
  </si>
  <si>
    <t>ปรับปรุงภายใน สนง.</t>
  </si>
  <si>
    <t xml:space="preserve">ก่อสร้างอาคารเอนกประสงค์ </t>
  </si>
  <si>
    <t>ปรับปรุงระบบประปา ม.1</t>
  </si>
  <si>
    <t xml:space="preserve">         (นางสาวเวทิสา  หอมหวล)                             (นายพิศิษฎพงค์  ปัญญาศิริพันธ์)                                       (นายยงยุทธ  แซ่เตียว)</t>
  </si>
  <si>
    <t>ลงชื่อ.........................................                ลงชื่อ........................................                                       ลงชื่อ.........................................</t>
  </si>
  <si>
    <t xml:space="preserve">                                                         ปลัดองค์การบริหารส่วนตำบล</t>
  </si>
  <si>
    <t xml:space="preserve">                ผู้อำนวยการคลัง                                        รองปลัด อบต.รักษาราชการแทน                                        นายก อบต.บางด้วน</t>
  </si>
  <si>
    <t>ภาษีท้องที่</t>
  </si>
  <si>
    <t>โรงเรือน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</si>
</sst>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_-;\-* #,##0.00_-;_-* &quot;-&quot;??_-;_-@_-"/>
    <numFmt numFmtId="187" formatCode="[$-1041E]#,##0.00;\-#,##0.00"/>
    <numFmt numFmtId="188" formatCode="[$-1041E]#,##0.00;\(#,##0.00\);&quot;-&quot;"/>
    <numFmt numFmtId="189" formatCode="[$-1041E]0;\(0\);&quot;&quot;"/>
    <numFmt numFmtId="190" formatCode="dd\ \ mmm\ \ yyyy"/>
    <numFmt numFmtId="191" formatCode="[$-1041E]d\ mmmm\ yyyy"/>
    <numFmt numFmtId="192" formatCode="\-"/>
    <numFmt numFmtId="193" formatCode="\(#,##0.00\)"/>
  </numFmts>
  <fonts count="58" x14ac:knownFonts="1">
    <font>
      <sz val="11"/>
      <color rgb="FF000000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name val="Tahoma"/>
      <family val="2"/>
    </font>
    <font>
      <sz val="8"/>
      <color rgb="FF000000"/>
      <name val="Microsoft Sans Serif"/>
      <family val="2"/>
    </font>
    <font>
      <b/>
      <sz val="12"/>
      <color rgb="FF000000"/>
      <name val="Microsoft Sans Serif"/>
      <family val="2"/>
    </font>
    <font>
      <sz val="12"/>
      <color rgb="FF000000"/>
      <name val="Microsoft Sans Serif"/>
      <family val="2"/>
    </font>
    <font>
      <b/>
      <sz val="10"/>
      <color rgb="FF000000"/>
      <name val="Microsoft Sans Serif"/>
      <family val="2"/>
    </font>
    <font>
      <sz val="10"/>
      <color rgb="FF000000"/>
      <name val="Microsoft Sans Serif"/>
      <family val="2"/>
    </font>
    <font>
      <b/>
      <u/>
      <sz val="10"/>
      <color rgb="FF000000"/>
      <name val="Microsoft Sans Serif"/>
      <family val="2"/>
    </font>
    <font>
      <sz val="10"/>
      <color rgb="FF000000"/>
      <name val="Arial"/>
      <family val="2"/>
    </font>
    <font>
      <sz val="11"/>
      <color rgb="FF000000"/>
      <name val="Tahoma"/>
      <family val="2"/>
      <scheme val="minor"/>
    </font>
    <font>
      <b/>
      <sz val="6"/>
      <color rgb="FF000000"/>
      <name val="Microsoft Sans Serif"/>
      <family val="2"/>
    </font>
    <font>
      <b/>
      <sz val="11"/>
      <color rgb="FF000000"/>
      <name val="Microsoft Sans Serif"/>
      <family val="2"/>
    </font>
    <font>
      <b/>
      <sz val="9"/>
      <color rgb="FF000000"/>
      <name val="Microsoft Sans Serif"/>
      <family val="2"/>
    </font>
    <font>
      <sz val="9"/>
      <color rgb="FF000000"/>
      <name val="Microsoft Sans Serif"/>
      <family val="2"/>
    </font>
    <font>
      <u/>
      <sz val="10"/>
      <color rgb="FF000000"/>
      <name val="Microsoft Sans Serif"/>
      <family val="2"/>
    </font>
    <font>
      <b/>
      <sz val="8"/>
      <color rgb="FF0000FF"/>
      <name val="Microsoft Sans Serif"/>
      <family val="2"/>
    </font>
    <font>
      <b/>
      <sz val="8"/>
      <color rgb="FF000000"/>
      <name val="Microsoft Sans Serif"/>
      <family val="2"/>
    </font>
    <font>
      <b/>
      <u/>
      <sz val="8"/>
      <color rgb="FF000000"/>
      <name val="Microsoft Sans Serif"/>
      <family val="2"/>
    </font>
    <font>
      <sz val="1"/>
      <color rgb="FFA9A9A9"/>
      <name val="Microsoft Sans Serif"/>
      <family val="2"/>
    </font>
    <font>
      <b/>
      <sz val="10"/>
      <color rgb="FF000000"/>
      <name val="Microsoft Sans Serif"/>
      <family val="2"/>
    </font>
    <font>
      <b/>
      <sz val="11"/>
      <name val="Tahoma"/>
      <family val="2"/>
    </font>
    <font>
      <sz val="11"/>
      <name val="Tahoma"/>
      <family val="2"/>
    </font>
    <font>
      <sz val="10"/>
      <color rgb="FF000000"/>
      <name val="Microsoft Sans Serif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"/>
      <color theme="1"/>
      <name val="Calibri"/>
      <family val="2"/>
    </font>
    <font>
      <sz val="8"/>
      <color rgb="FF000000"/>
      <name val="Times New Roman"/>
      <family val="1"/>
    </font>
    <font>
      <b/>
      <sz val="12"/>
      <color rgb="FF000000"/>
      <name val="Microsoft Sans Serif"/>
      <family val="2"/>
    </font>
    <font>
      <sz val="8"/>
      <color rgb="FF000000"/>
      <name val="Microsoft Sans Serif"/>
      <family val="2"/>
    </font>
    <font>
      <b/>
      <sz val="10"/>
      <color rgb="FF000000"/>
      <name val="Arial"/>
      <family val="2"/>
    </font>
    <font>
      <sz val="14"/>
      <name val="Cordia New"/>
      <family val="2"/>
    </font>
    <font>
      <b/>
      <sz val="16"/>
      <name val="TH SarabunPSK"/>
      <family val="2"/>
    </font>
    <font>
      <b/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Angsana New"/>
      <family val="1"/>
    </font>
    <font>
      <sz val="16"/>
      <name val="Angsana New"/>
      <family val="1"/>
    </font>
    <font>
      <u/>
      <sz val="8"/>
      <color rgb="FF000000"/>
      <name val="Microsoft Sans Serif"/>
      <family val="2"/>
    </font>
    <font>
      <b/>
      <sz val="9"/>
      <color rgb="FF000000"/>
      <name val="Arial"/>
      <family val="2"/>
    </font>
    <font>
      <b/>
      <sz val="7.5"/>
      <color rgb="FF000000"/>
      <name val="Microsoft Sans Serif"/>
      <family val="2"/>
    </font>
    <font>
      <sz val="8"/>
      <color rgb="FF00008B"/>
      <name val="Microsoft Sans Serif"/>
      <family val="2"/>
    </font>
    <font>
      <sz val="11"/>
      <color rgb="FF000000"/>
      <name val="Microsoft Sans Serif"/>
      <family val="2"/>
    </font>
    <font>
      <u/>
      <sz val="11"/>
      <color theme="10"/>
      <name val="Tahoma"/>
      <family val="2"/>
      <scheme val="minor"/>
    </font>
    <font>
      <b/>
      <u val="doubleAccounting"/>
      <sz val="10"/>
      <color rgb="FF000000"/>
      <name val="Microsoft Sans Serif"/>
      <family val="2"/>
    </font>
    <font>
      <b/>
      <u val="doubleAccounting"/>
      <sz val="10"/>
      <name val="Microsoft Sans Serif"/>
      <family val="2"/>
    </font>
    <font>
      <b/>
      <u val="double"/>
      <sz val="10"/>
      <color rgb="FF000000"/>
      <name val="Microsoft Sans Serif"/>
      <family val="2"/>
    </font>
    <font>
      <u/>
      <sz val="14"/>
      <name val="TH SarabunPSK"/>
      <family val="2"/>
    </font>
    <font>
      <u val="singleAccounting"/>
      <sz val="14"/>
      <name val="TH SarabunPSK"/>
      <family val="2"/>
    </font>
    <font>
      <b/>
      <sz val="14"/>
      <name val="Angsana New"/>
      <family val="1"/>
    </font>
    <font>
      <sz val="14"/>
      <name val="Browallia New"/>
      <family val="2"/>
    </font>
    <font>
      <sz val="10"/>
      <name val="Arial"/>
      <family val="2"/>
    </font>
    <font>
      <sz val="14"/>
      <color rgb="FF000000"/>
      <name val="TH SarabunPSK"/>
      <family val="2"/>
    </font>
    <font>
      <b/>
      <sz val="11"/>
      <color theme="0" tint="-0.499984740745262"/>
      <name val="Tahoma"/>
      <family val="2"/>
    </font>
    <font>
      <sz val="11"/>
      <name val="Arial"/>
      <family val="2"/>
    </font>
    <font>
      <sz val="10"/>
      <color rgb="FFFF0000"/>
      <name val="Microsoft Sans Serif"/>
      <family val="2"/>
    </font>
    <font>
      <sz val="11"/>
      <color rgb="FFFF0000"/>
      <name val="Tahoma"/>
      <family val="2"/>
    </font>
    <font>
      <b/>
      <sz val="10"/>
      <color rgb="FFFF0000"/>
      <name val="Microsoft Sans Serif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  <fill>
      <patternFill patternType="solid">
        <fgColor rgb="FFA9A9A9"/>
        <bgColor rgb="FFA9A9A9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73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 style="thin">
        <color rgb="FFA9A9A9"/>
      </left>
      <right/>
      <top/>
      <bottom style="thin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FFFFFF"/>
      </bottom>
      <diagonal/>
    </border>
    <border>
      <left style="thin">
        <color rgb="FFA9A9A9"/>
      </left>
      <right style="thin">
        <color rgb="FFFFFFFF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 style="thin">
        <color rgb="FFFFFFFF"/>
      </right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/>
      <bottom/>
      <diagonal/>
    </border>
    <border>
      <left style="thin">
        <color rgb="FFA9A9A9"/>
      </left>
      <right/>
      <top/>
      <bottom/>
      <diagonal/>
    </border>
    <border>
      <left style="thin">
        <color rgb="FFD3D3D3"/>
      </left>
      <right/>
      <top/>
      <bottom style="thin">
        <color rgb="FFA9A9A9"/>
      </bottom>
      <diagonal/>
    </border>
    <border>
      <left style="thin">
        <color rgb="FFD3D3D3"/>
      </left>
      <right style="thin">
        <color rgb="FFD3D3D3"/>
      </right>
      <top style="thin">
        <color rgb="FFA9A9A9"/>
      </top>
      <bottom style="thin">
        <color rgb="FFD3D3D3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D3D3D3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medium">
        <color rgb="FFA9A9A9"/>
      </top>
      <bottom style="double">
        <color rgb="FFA9A9A9"/>
      </bottom>
      <diagonal/>
    </border>
    <border>
      <left style="thin">
        <color rgb="FFFFFFFF"/>
      </left>
      <right style="thin">
        <color rgb="FFFFFFFF"/>
      </right>
      <top style="medium">
        <color rgb="FFA9A9A9"/>
      </top>
      <bottom style="double">
        <color rgb="FFA9A9A9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D3D3D3"/>
      </left>
      <right style="thin">
        <color rgb="FFD3D3D3"/>
      </right>
      <top style="thin">
        <color rgb="FFA9A9A9"/>
      </top>
      <bottom style="thin">
        <color rgb="FFA9A9A9"/>
      </bottom>
      <diagonal/>
    </border>
    <border>
      <left/>
      <right style="thin">
        <color rgb="FFD3D3D3"/>
      </right>
      <top style="thin">
        <color rgb="FFA9A9A9"/>
      </top>
      <bottom style="thin">
        <color rgb="FFA9A9A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A9A9A9"/>
      </left>
      <right style="thin">
        <color rgb="FFA9A9A9"/>
      </right>
      <top style="thin">
        <color rgb="FFD3D3D3"/>
      </top>
      <bottom style="thin">
        <color rgb="FFA9A9A9"/>
      </bottom>
      <diagonal/>
    </border>
    <border>
      <left/>
      <right style="thin">
        <color rgb="FFA9A9A9"/>
      </right>
      <top style="thin">
        <color rgb="FFD3D3D3"/>
      </top>
      <bottom style="thin">
        <color rgb="FFA9A9A9"/>
      </bottom>
      <diagonal/>
    </border>
    <border>
      <left/>
      <right/>
      <top style="thin">
        <color rgb="FFD3D3D3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D3D3D3"/>
      </bottom>
      <diagonal/>
    </border>
    <border>
      <left/>
      <right/>
      <top style="thin">
        <color rgb="FFA9A9A9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FFFFFF"/>
      </left>
      <right/>
      <top style="medium">
        <color rgb="FFA9A9A9"/>
      </top>
      <bottom style="double">
        <color rgb="FFA9A9A9"/>
      </bottom>
      <diagonal/>
    </border>
    <border>
      <left style="thin">
        <color rgb="FFFFFFFF"/>
      </left>
      <right/>
      <top style="thin">
        <color rgb="FFFFFFFF"/>
      </top>
      <bottom style="medium">
        <color rgb="FFA9A9A9"/>
      </bottom>
      <diagonal/>
    </border>
    <border>
      <left style="thin">
        <color rgb="FFA9A9A9"/>
      </left>
      <right/>
      <top style="thin">
        <color rgb="FFA9A9A9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medium">
        <color rgb="FFA9A9A9"/>
      </bottom>
      <diagonal/>
    </border>
    <border>
      <left style="thin">
        <color rgb="FFA9A9A9"/>
      </left>
      <right/>
      <top style="thin">
        <color rgb="FFA9A9A9"/>
      </top>
      <bottom style="thick">
        <color rgb="FFA9A9A9"/>
      </bottom>
      <diagonal/>
    </border>
    <border>
      <left style="thin">
        <color indexed="64"/>
      </left>
      <right/>
      <top style="thin">
        <color rgb="FFA9A9A9"/>
      </top>
      <bottom style="thin">
        <color rgb="FFA9A9A9"/>
      </bottom>
      <diagonal/>
    </border>
    <border>
      <left/>
      <right/>
      <top/>
      <bottom style="double">
        <color indexed="64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ck">
        <color rgb="FFA9A9A9"/>
      </top>
      <bottom style="thick">
        <color rgb="FFA9A9A9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medium">
        <color rgb="FFA9A9A9"/>
      </bottom>
      <diagonal/>
    </border>
  </borders>
  <cellStyleXfs count="7">
    <xf numFmtId="0" fontId="0" fillId="0" borderId="0"/>
    <xf numFmtId="43" fontId="10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0" fontId="43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0" fillId="0" borderId="0"/>
  </cellStyleXfs>
  <cellXfs count="526">
    <xf numFmtId="0" fontId="2" fillId="0" borderId="0" xfId="0" applyFont="1" applyFill="1" applyBorder="1"/>
    <xf numFmtId="0" fontId="3" fillId="0" borderId="0" xfId="0" applyNumberFormat="1" applyFont="1" applyFill="1" applyBorder="1" applyAlignment="1">
      <alignment horizontal="right" vertical="top" wrapText="1" readingOrder="1"/>
    </xf>
    <xf numFmtId="0" fontId="2" fillId="3" borderId="3" xfId="0" applyNumberFormat="1" applyFont="1" applyFill="1" applyBorder="1" applyAlignment="1">
      <alignment vertical="top" wrapText="1"/>
    </xf>
    <xf numFmtId="0" fontId="2" fillId="3" borderId="2" xfId="0" applyNumberFormat="1" applyFont="1" applyFill="1" applyBorder="1" applyAlignment="1">
      <alignment vertical="top" wrapText="1"/>
    </xf>
    <xf numFmtId="0" fontId="6" fillId="3" borderId="4" xfId="0" applyNumberFormat="1" applyFont="1" applyFill="1" applyBorder="1" applyAlignment="1">
      <alignment horizontal="center" vertical="center" wrapText="1" readingOrder="1"/>
    </xf>
    <xf numFmtId="0" fontId="2" fillId="3" borderId="8" xfId="0" applyNumberFormat="1" applyFont="1" applyFill="1" applyBorder="1" applyAlignment="1">
      <alignment vertical="top" wrapText="1"/>
    </xf>
    <xf numFmtId="0" fontId="2" fillId="3" borderId="9" xfId="0" applyNumberFormat="1" applyFont="1" applyFill="1" applyBorder="1" applyAlignment="1">
      <alignment vertical="top" wrapText="1"/>
    </xf>
    <xf numFmtId="0" fontId="7" fillId="3" borderId="4" xfId="0" applyNumberFormat="1" applyFont="1" applyFill="1" applyBorder="1" applyAlignment="1">
      <alignment horizontal="center" vertical="center" wrapText="1" readingOrder="1"/>
    </xf>
    <xf numFmtId="0" fontId="8" fillId="0" borderId="11" xfId="0" applyNumberFormat="1" applyFont="1" applyFill="1" applyBorder="1" applyAlignment="1">
      <alignment vertical="top" wrapText="1" readingOrder="1"/>
    </xf>
    <xf numFmtId="0" fontId="9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horizontal="center" vertical="center" wrapText="1" readingOrder="1"/>
    </xf>
    <xf numFmtId="0" fontId="7" fillId="0" borderId="4" xfId="0" applyNumberFormat="1" applyFont="1" applyFill="1" applyBorder="1" applyAlignment="1">
      <alignment horizontal="left" vertical="top" wrapText="1" readingOrder="1"/>
    </xf>
    <xf numFmtId="187" fontId="7" fillId="0" borderId="4" xfId="0" applyNumberFormat="1" applyFont="1" applyFill="1" applyBorder="1" applyAlignment="1">
      <alignment horizontal="right" vertical="top" wrapText="1" readingOrder="1"/>
    </xf>
    <xf numFmtId="0" fontId="7" fillId="0" borderId="4" xfId="0" applyNumberFormat="1" applyFont="1" applyFill="1" applyBorder="1" applyAlignment="1">
      <alignment horizontal="right" vertical="top" wrapText="1" readingOrder="1"/>
    </xf>
    <xf numFmtId="0" fontId="6" fillId="0" borderId="4" xfId="0" applyNumberFormat="1" applyFont="1" applyFill="1" applyBorder="1" applyAlignment="1">
      <alignment horizontal="right" vertical="top" wrapText="1" readingOrder="1"/>
    </xf>
    <xf numFmtId="187" fontId="6" fillId="0" borderId="4" xfId="0" applyNumberFormat="1" applyFont="1" applyFill="1" applyBorder="1" applyAlignment="1">
      <alignment horizontal="right" vertical="top" wrapText="1" readingOrder="1"/>
    </xf>
    <xf numFmtId="187" fontId="6" fillId="0" borderId="15" xfId="0" applyNumberFormat="1" applyFont="1" applyFill="1" applyBorder="1" applyAlignment="1">
      <alignment horizontal="right" vertical="top" wrapText="1" readingOrder="1"/>
    </xf>
    <xf numFmtId="187" fontId="6" fillId="0" borderId="15" xfId="0" applyNumberFormat="1" applyFont="1" applyFill="1" applyBorder="1" applyAlignment="1">
      <alignment horizontal="right" vertical="center" wrapText="1" readingOrder="1"/>
    </xf>
    <xf numFmtId="187" fontId="6" fillId="0" borderId="4" xfId="0" applyNumberFormat="1" applyFont="1" applyFill="1" applyBorder="1" applyAlignment="1">
      <alignment horizontal="right" vertical="center" wrapText="1" readingOrder="1"/>
    </xf>
    <xf numFmtId="0" fontId="6" fillId="0" borderId="4" xfId="0" applyNumberFormat="1" applyFont="1" applyFill="1" applyBorder="1" applyAlignment="1">
      <alignment horizontal="right" vertical="center" wrapText="1" readingOrder="1"/>
    </xf>
    <xf numFmtId="187" fontId="7" fillId="0" borderId="4" xfId="0" applyNumberFormat="1" applyFont="1" applyFill="1" applyBorder="1" applyAlignment="1">
      <alignment horizontal="right" vertical="center" wrapText="1" readingOrder="1"/>
    </xf>
    <xf numFmtId="0" fontId="7" fillId="0" borderId="4" xfId="0" applyNumberFormat="1" applyFont="1" applyFill="1" applyBorder="1" applyAlignment="1">
      <alignment horizontal="right" vertical="center" wrapText="1" readingOrder="1"/>
    </xf>
    <xf numFmtId="0" fontId="6" fillId="0" borderId="0" xfId="0" applyNumberFormat="1" applyFont="1" applyFill="1" applyBorder="1" applyAlignment="1">
      <alignment horizontal="center" vertical="center" wrapText="1" readingOrder="1"/>
    </xf>
    <xf numFmtId="0" fontId="2" fillId="3" borderId="5" xfId="0" applyNumberFormat="1" applyFont="1" applyFill="1" applyBorder="1" applyAlignment="1">
      <alignment vertical="top" wrapText="1"/>
    </xf>
    <xf numFmtId="0" fontId="7" fillId="0" borderId="4" xfId="0" applyNumberFormat="1" applyFont="1" applyFill="1" applyBorder="1" applyAlignment="1">
      <alignment vertical="center" wrapText="1" readingOrder="1"/>
    </xf>
    <xf numFmtId="0" fontId="6" fillId="0" borderId="25" xfId="0" applyNumberFormat="1" applyFont="1" applyFill="1" applyBorder="1" applyAlignment="1">
      <alignment horizontal="left" vertical="center" wrapText="1" readingOrder="1"/>
    </xf>
    <xf numFmtId="0" fontId="7" fillId="0" borderId="26" xfId="0" applyNumberFormat="1" applyFont="1" applyFill="1" applyBorder="1" applyAlignment="1">
      <alignment vertical="center" wrapText="1" readingOrder="1"/>
    </xf>
    <xf numFmtId="0" fontId="7" fillId="0" borderId="26" xfId="0" applyNumberFormat="1" applyFont="1" applyFill="1" applyBorder="1" applyAlignment="1">
      <alignment wrapText="1" readingOrder="1"/>
    </xf>
    <xf numFmtId="0" fontId="14" fillId="0" borderId="4" xfId="0" applyNumberFormat="1" applyFont="1" applyFill="1" applyBorder="1" applyAlignment="1">
      <alignment vertical="top" wrapText="1" readingOrder="1"/>
    </xf>
    <xf numFmtId="0" fontId="13" fillId="3" borderId="4" xfId="0" applyNumberFormat="1" applyFont="1" applyFill="1" applyBorder="1" applyAlignment="1">
      <alignment horizontal="center" vertical="center" wrapText="1" readingOrder="1"/>
    </xf>
    <xf numFmtId="0" fontId="6" fillId="0" borderId="26" xfId="0" applyNumberFormat="1" applyFont="1" applyFill="1" applyBorder="1" applyAlignment="1">
      <alignment horizontal="right" wrapText="1" readingOrder="1"/>
    </xf>
    <xf numFmtId="0" fontId="6" fillId="0" borderId="30" xfId="0" applyNumberFormat="1" applyFont="1" applyFill="1" applyBorder="1" applyAlignment="1">
      <alignment horizontal="right" wrapText="1" readingOrder="1"/>
    </xf>
    <xf numFmtId="0" fontId="7" fillId="0" borderId="26" xfId="0" applyNumberFormat="1" applyFont="1" applyFill="1" applyBorder="1" applyAlignment="1">
      <alignment horizontal="right" wrapText="1" readingOrder="1"/>
    </xf>
    <xf numFmtId="0" fontId="12" fillId="0" borderId="26" xfId="0" applyNumberFormat="1" applyFont="1" applyFill="1" applyBorder="1" applyAlignment="1">
      <alignment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right" vertical="top" wrapText="1" readingOrder="1"/>
    </xf>
    <xf numFmtId="0" fontId="7" fillId="0" borderId="0" xfId="0" applyNumberFormat="1" applyFont="1" applyFill="1" applyBorder="1" applyAlignment="1">
      <alignment horizontal="left" vertical="top" wrapText="1" readingOrder="1"/>
    </xf>
    <xf numFmtId="0" fontId="7" fillId="0" borderId="0" xfId="0" applyNumberFormat="1" applyFont="1" applyFill="1" applyBorder="1" applyAlignment="1">
      <alignment wrapText="1" readingOrder="1"/>
    </xf>
    <xf numFmtId="0" fontId="9" fillId="0" borderId="0" xfId="0" applyNumberFormat="1" applyFont="1" applyFill="1" applyBorder="1" applyAlignment="1">
      <alignment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16" fillId="0" borderId="15" xfId="0" applyNumberFormat="1" applyFont="1" applyFill="1" applyBorder="1" applyAlignment="1">
      <alignment horizontal="right" vertical="center" wrapText="1" readingOrder="1"/>
    </xf>
    <xf numFmtId="188" fontId="16" fillId="0" borderId="15" xfId="0" applyNumberFormat="1" applyFont="1" applyFill="1" applyBorder="1" applyAlignment="1">
      <alignment horizontal="right" vertical="center" wrapText="1" readingOrder="1"/>
    </xf>
    <xf numFmtId="188" fontId="3" fillId="0" borderId="7" xfId="0" applyNumberFormat="1" applyFont="1" applyFill="1" applyBorder="1" applyAlignment="1">
      <alignment horizontal="right" vertical="center" wrapText="1" readingOrder="1"/>
    </xf>
    <xf numFmtId="0" fontId="3" fillId="0" borderId="8" xfId="0" applyNumberFormat="1" applyFont="1" applyFill="1" applyBorder="1" applyAlignment="1">
      <alignment horizontal="left" vertical="center" wrapText="1" readingOrder="1"/>
    </xf>
    <xf numFmtId="0" fontId="3" fillId="0" borderId="7" xfId="0" applyNumberFormat="1" applyFont="1" applyFill="1" applyBorder="1" applyAlignment="1">
      <alignment horizontal="right" vertical="center" wrapText="1" readingOrder="1"/>
    </xf>
    <xf numFmtId="0" fontId="18" fillId="0" borderId="8" xfId="0" applyNumberFormat="1" applyFont="1" applyFill="1" applyBorder="1" applyAlignment="1">
      <alignment horizontal="left" vertical="center" wrapText="1" readingOrder="1"/>
    </xf>
    <xf numFmtId="0" fontId="3" fillId="0" borderId="8" xfId="0" applyNumberFormat="1" applyFont="1" applyFill="1" applyBorder="1" applyAlignment="1">
      <alignment horizontal="right" vertical="center" wrapText="1" readingOrder="1"/>
    </xf>
    <xf numFmtId="0" fontId="3" fillId="0" borderId="9" xfId="0" applyNumberFormat="1" applyFont="1" applyFill="1" applyBorder="1" applyAlignment="1">
      <alignment horizontal="right" vertical="center" wrapText="1" readingOrder="1"/>
    </xf>
    <xf numFmtId="0" fontId="18" fillId="0" borderId="9" xfId="0" applyNumberFormat="1" applyFont="1" applyFill="1" applyBorder="1" applyAlignment="1">
      <alignment horizontal="left" vertical="center" wrapText="1" readingOrder="1"/>
    </xf>
    <xf numFmtId="0" fontId="2" fillId="0" borderId="19" xfId="0" applyNumberFormat="1" applyFont="1" applyFill="1" applyBorder="1" applyAlignment="1">
      <alignment vertical="top" wrapText="1"/>
    </xf>
    <xf numFmtId="0" fontId="17" fillId="3" borderId="4" xfId="0" applyNumberFormat="1" applyFont="1" applyFill="1" applyBorder="1" applyAlignment="1">
      <alignment horizontal="center" vertical="center" wrapText="1" readingOrder="1"/>
    </xf>
    <xf numFmtId="0" fontId="2" fillId="3" borderId="6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wrapText="1" readingOrder="1"/>
    </xf>
    <xf numFmtId="0" fontId="6" fillId="0" borderId="0" xfId="0" applyNumberFormat="1" applyFont="1" applyFill="1" applyBorder="1" applyAlignment="1">
      <alignment horizontal="center" wrapText="1" readingOrder="1"/>
    </xf>
    <xf numFmtId="0" fontId="6" fillId="0" borderId="0" xfId="0" applyNumberFormat="1" applyFont="1" applyFill="1" applyBorder="1" applyAlignment="1">
      <alignment readingOrder="1"/>
    </xf>
    <xf numFmtId="0" fontId="2" fillId="0" borderId="0" xfId="0" applyFont="1" applyFill="1" applyBorder="1" applyAlignment="1"/>
    <xf numFmtId="0" fontId="9" fillId="0" borderId="0" xfId="0" applyNumberFormat="1" applyFont="1" applyFill="1" applyBorder="1" applyAlignment="1">
      <alignment horizontal="right" wrapText="1" readingOrder="1"/>
    </xf>
    <xf numFmtId="0" fontId="20" fillId="0" borderId="0" xfId="0" applyNumberFormat="1" applyFont="1" applyFill="1" applyBorder="1" applyAlignment="1">
      <alignment readingOrder="1"/>
    </xf>
    <xf numFmtId="43" fontId="21" fillId="0" borderId="0" xfId="1" applyFont="1" applyFill="1" applyBorder="1" applyAlignment="1">
      <alignment wrapText="1"/>
    </xf>
    <xf numFmtId="0" fontId="22" fillId="0" borderId="0" xfId="0" applyFont="1" applyFill="1" applyBorder="1"/>
    <xf numFmtId="0" fontId="23" fillId="0" borderId="0" xfId="0" applyNumberFormat="1" applyFont="1" applyFill="1" applyBorder="1" applyAlignment="1">
      <alignment vertical="top" wrapText="1" readingOrder="1"/>
    </xf>
    <xf numFmtId="0" fontId="22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horizontal="left" vertical="top"/>
    </xf>
    <xf numFmtId="0" fontId="23" fillId="0" borderId="0" xfId="0" applyNumberFormat="1" applyFont="1" applyFill="1" applyBorder="1" applyAlignment="1">
      <alignment horizontal="left" vertical="top" wrapText="1" readingOrder="1"/>
    </xf>
    <xf numFmtId="0" fontId="20" fillId="0" borderId="0" xfId="0" applyNumberFormat="1" applyFont="1" applyFill="1" applyBorder="1" applyAlignment="1">
      <alignment horizontal="center" readingOrder="1"/>
    </xf>
    <xf numFmtId="0" fontId="4" fillId="2" borderId="0" xfId="0" applyNumberFormat="1" applyFont="1" applyFill="1" applyBorder="1" applyAlignment="1">
      <alignment vertical="center" readingOrder="1"/>
    </xf>
    <xf numFmtId="0" fontId="5" fillId="2" borderId="0" xfId="0" applyNumberFormat="1" applyFont="1" applyFill="1" applyBorder="1" applyAlignment="1">
      <alignment vertical="center" readingOrder="1"/>
    </xf>
    <xf numFmtId="0" fontId="2" fillId="0" borderId="0" xfId="0" applyFont="1" applyFill="1" applyBorder="1"/>
    <xf numFmtId="0" fontId="6" fillId="0" borderId="25" xfId="0" applyNumberFormat="1" applyFont="1" applyFill="1" applyBorder="1" applyAlignment="1">
      <alignment horizontal="left" vertical="center" wrapText="1" readingOrder="1"/>
    </xf>
    <xf numFmtId="0" fontId="7" fillId="0" borderId="26" xfId="0" applyNumberFormat="1" applyFont="1" applyFill="1" applyBorder="1" applyAlignment="1">
      <alignment wrapText="1" readingOrder="1"/>
    </xf>
    <xf numFmtId="0" fontId="24" fillId="0" borderId="0" xfId="0" applyFont="1" applyFill="1" applyBorder="1"/>
    <xf numFmtId="0" fontId="24" fillId="0" borderId="33" xfId="0" applyFont="1" applyFill="1" applyBorder="1"/>
    <xf numFmtId="0" fontId="25" fillId="0" borderId="0" xfId="0" applyFont="1" applyFill="1" applyBorder="1"/>
    <xf numFmtId="0" fontId="24" fillId="0" borderId="33" xfId="0" applyFont="1" applyFill="1" applyBorder="1" applyAlignment="1">
      <alignment vertical="center" wrapText="1"/>
    </xf>
    <xf numFmtId="0" fontId="24" fillId="0" borderId="33" xfId="0" applyFont="1" applyFill="1" applyBorder="1" applyAlignment="1">
      <alignment horizontal="left" vertical="center" wrapText="1"/>
    </xf>
    <xf numFmtId="0" fontId="23" fillId="2" borderId="0" xfId="0" applyNumberFormat="1" applyFont="1" applyFill="1" applyBorder="1" applyAlignment="1">
      <alignment wrapText="1" readingOrder="1"/>
    </xf>
    <xf numFmtId="0" fontId="22" fillId="0" borderId="0" xfId="0" applyFont="1" applyFill="1" applyBorder="1" applyAlignment="1"/>
    <xf numFmtId="0" fontId="23" fillId="0" borderId="0" xfId="0" applyFont="1" applyFill="1" applyBorder="1"/>
    <xf numFmtId="0" fontId="23" fillId="0" borderId="0" xfId="0" applyFont="1" applyFill="1" applyBorder="1" applyAlignment="1">
      <alignment vertical="center"/>
    </xf>
    <xf numFmtId="0" fontId="23" fillId="2" borderId="0" xfId="0" applyNumberFormat="1" applyFont="1" applyFill="1" applyBorder="1" applyAlignment="1">
      <alignment readingOrder="1"/>
    </xf>
    <xf numFmtId="0" fontId="22" fillId="0" borderId="0" xfId="0" applyFont="1" applyFill="1" applyBorder="1" applyAlignment="1">
      <alignment vertical="center"/>
    </xf>
    <xf numFmtId="0" fontId="23" fillId="2" borderId="0" xfId="0" applyNumberFormat="1" applyFont="1" applyFill="1" applyBorder="1" applyAlignment="1">
      <alignment vertical="center" readingOrder="1"/>
    </xf>
    <xf numFmtId="0" fontId="23" fillId="0" borderId="0" xfId="0" applyFont="1" applyFill="1" applyBorder="1" applyAlignment="1">
      <alignment vertical="center" readingOrder="1"/>
    </xf>
    <xf numFmtId="0" fontId="27" fillId="0" borderId="0" xfId="0" applyFont="1" applyFill="1" applyBorder="1" applyAlignment="1">
      <alignment vertical="center" wrapText="1"/>
    </xf>
    <xf numFmtId="0" fontId="20" fillId="5" borderId="0" xfId="0" applyFont="1" applyFill="1" applyBorder="1" applyAlignment="1">
      <alignment horizontal="left" vertical="center" readingOrder="1"/>
    </xf>
    <xf numFmtId="0" fontId="29" fillId="0" borderId="0" xfId="0" applyNumberFormat="1" applyFont="1" applyFill="1" applyBorder="1" applyAlignment="1">
      <alignment horizontal="right" vertical="top" wrapText="1" readingOrder="1"/>
    </xf>
    <xf numFmtId="0" fontId="2" fillId="0" borderId="0" xfId="0" applyFont="1" applyFill="1" applyBorder="1"/>
    <xf numFmtId="188" fontId="16" fillId="0" borderId="15" xfId="0" applyNumberFormat="1" applyFont="1" applyFill="1" applyBorder="1" applyAlignment="1">
      <alignment horizontal="right" vertical="center" wrapText="1" readingOrder="1"/>
    </xf>
    <xf numFmtId="0" fontId="16" fillId="0" borderId="15" xfId="0" applyNumberFormat="1" applyFont="1" applyFill="1" applyBorder="1" applyAlignment="1">
      <alignment horizontal="right" vertical="center" wrapText="1" readingOrder="1"/>
    </xf>
    <xf numFmtId="0" fontId="12" fillId="0" borderId="26" xfId="0" applyNumberFormat="1" applyFont="1" applyFill="1" applyBorder="1" applyAlignment="1">
      <alignment wrapText="1" readingOrder="1"/>
    </xf>
    <xf numFmtId="0" fontId="2" fillId="0" borderId="29" xfId="0" applyNumberFormat="1" applyFont="1" applyFill="1" applyBorder="1" applyAlignment="1">
      <alignment vertical="top" wrapText="1"/>
    </xf>
    <xf numFmtId="0" fontId="2" fillId="0" borderId="24" xfId="0" applyNumberFormat="1" applyFont="1" applyFill="1" applyBorder="1" applyAlignment="1">
      <alignment vertical="top" wrapText="1"/>
    </xf>
    <xf numFmtId="0" fontId="7" fillId="0" borderId="26" xfId="0" applyNumberFormat="1" applyFont="1" applyFill="1" applyBorder="1" applyAlignment="1">
      <alignment horizontal="right" wrapText="1" readingOrder="1"/>
    </xf>
    <xf numFmtId="0" fontId="6" fillId="3" borderId="23" xfId="0" applyNumberFormat="1" applyFont="1" applyFill="1" applyBorder="1" applyAlignment="1">
      <alignment horizontal="center" vertical="center" wrapText="1" readingOrder="1"/>
    </xf>
    <xf numFmtId="0" fontId="6" fillId="3" borderId="4" xfId="0" applyNumberFormat="1" applyFont="1" applyFill="1" applyBorder="1" applyAlignment="1">
      <alignment horizontal="center" vertical="center" wrapText="1" readingOrder="1"/>
    </xf>
    <xf numFmtId="0" fontId="9" fillId="0" borderId="34" xfId="0" applyNumberFormat="1" applyFont="1" applyFill="1" applyBorder="1" applyAlignment="1">
      <alignment vertical="center" wrapText="1" readingOrder="1"/>
    </xf>
    <xf numFmtId="0" fontId="2" fillId="0" borderId="0" xfId="0" applyFont="1" applyFill="1" applyBorder="1" applyAlignment="1">
      <alignment vertical="center"/>
    </xf>
    <xf numFmtId="188" fontId="9" fillId="0" borderId="34" xfId="0" applyNumberFormat="1" applyFont="1" applyFill="1" applyBorder="1" applyAlignment="1">
      <alignment vertical="center" wrapText="1" readingOrder="1"/>
    </xf>
    <xf numFmtId="188" fontId="30" fillId="0" borderId="34" xfId="0" applyNumberFormat="1" applyFont="1" applyFill="1" applyBorder="1" applyAlignment="1">
      <alignment vertical="center" wrapText="1" readingOrder="1"/>
    </xf>
    <xf numFmtId="0" fontId="33" fillId="0" borderId="0" xfId="2" applyFont="1" applyAlignment="1"/>
    <xf numFmtId="0" fontId="33" fillId="0" borderId="0" xfId="2" applyFont="1"/>
    <xf numFmtId="0" fontId="32" fillId="0" borderId="0" xfId="2" applyFont="1"/>
    <xf numFmtId="43" fontId="32" fillId="0" borderId="0" xfId="3" applyFont="1"/>
    <xf numFmtId="43" fontId="33" fillId="0" borderId="0" xfId="3" applyFont="1"/>
    <xf numFmtId="0" fontId="34" fillId="0" borderId="0" xfId="2" applyFont="1"/>
    <xf numFmtId="43" fontId="34" fillId="0" borderId="0" xfId="3" applyFont="1"/>
    <xf numFmtId="0" fontId="35" fillId="0" borderId="0" xfId="2" applyFont="1"/>
    <xf numFmtId="190" fontId="35" fillId="0" borderId="0" xfId="2" applyNumberFormat="1" applyFont="1" applyAlignment="1">
      <alignment horizontal="center"/>
    </xf>
    <xf numFmtId="43" fontId="35" fillId="0" borderId="0" xfId="3" applyFont="1"/>
    <xf numFmtId="0" fontId="2" fillId="0" borderId="0" xfId="2" applyFont="1" applyFill="1" applyBorder="1" applyAlignment="1"/>
    <xf numFmtId="0" fontId="36" fillId="0" borderId="0" xfId="2" applyFont="1"/>
    <xf numFmtId="43" fontId="36" fillId="0" borderId="0" xfId="3" applyFont="1"/>
    <xf numFmtId="43" fontId="35" fillId="0" borderId="38" xfId="3" applyFont="1" applyBorder="1"/>
    <xf numFmtId="0" fontId="37" fillId="0" borderId="0" xfId="2" applyFont="1"/>
    <xf numFmtId="43" fontId="37" fillId="0" borderId="0" xfId="3" applyFont="1" applyBorder="1"/>
    <xf numFmtId="43" fontId="37" fillId="0" borderId="0" xfId="3" applyFont="1"/>
    <xf numFmtId="188" fontId="40" fillId="3" borderId="4" xfId="0" applyNumberFormat="1" applyFont="1" applyFill="1" applyBorder="1" applyAlignment="1">
      <alignment horizontal="right" vertical="center" wrapText="1" readingOrder="1"/>
    </xf>
    <xf numFmtId="0" fontId="3" fillId="3" borderId="4" xfId="0" applyNumberFormat="1" applyFont="1" applyFill="1" applyBorder="1" applyAlignment="1">
      <alignment horizontal="right" vertical="center" wrapText="1" readingOrder="1"/>
    </xf>
    <xf numFmtId="188" fontId="3" fillId="0" borderId="4" xfId="0" applyNumberFormat="1" applyFont="1" applyFill="1" applyBorder="1" applyAlignment="1">
      <alignment horizontal="right" vertical="center" wrapText="1" readingOrder="1"/>
    </xf>
    <xf numFmtId="188" fontId="41" fillId="0" borderId="4" xfId="0" applyNumberFormat="1" applyFont="1" applyFill="1" applyBorder="1" applyAlignment="1">
      <alignment horizontal="right" vertical="center" wrapText="1" readingOrder="1"/>
    </xf>
    <xf numFmtId="0" fontId="3" fillId="0" borderId="4" xfId="0" applyNumberFormat="1" applyFont="1" applyFill="1" applyBorder="1" applyAlignment="1">
      <alignment horizontal="center" vertical="center" wrapText="1" readingOrder="1"/>
    </xf>
    <xf numFmtId="0" fontId="6" fillId="3" borderId="40" xfId="0" applyNumberFormat="1" applyFont="1" applyFill="1" applyBorder="1" applyAlignment="1">
      <alignment horizontal="center" vertical="center" wrapText="1" readingOrder="1"/>
    </xf>
    <xf numFmtId="0" fontId="2" fillId="0" borderId="0" xfId="0" applyFont="1" applyFill="1" applyBorder="1" applyProtection="1">
      <protection locked="0"/>
    </xf>
    <xf numFmtId="0" fontId="16" fillId="0" borderId="15" xfId="0" applyNumberFormat="1" applyFont="1" applyFill="1" applyBorder="1" applyAlignment="1" applyProtection="1">
      <alignment horizontal="right" vertical="center" wrapText="1" readingOrder="1"/>
      <protection locked="0"/>
    </xf>
    <xf numFmtId="188" fontId="16" fillId="0" borderId="15" xfId="0" applyNumberFormat="1" applyFont="1" applyFill="1" applyBorder="1" applyAlignment="1" applyProtection="1">
      <alignment horizontal="right" vertical="center" wrapText="1" readingOrder="1"/>
      <protection locked="0"/>
    </xf>
    <xf numFmtId="0" fontId="6" fillId="3" borderId="4" xfId="0" applyNumberFormat="1" applyFont="1" applyFill="1" applyBorder="1" applyAlignment="1">
      <alignment horizontal="center" vertical="center" wrapText="1" readingOrder="1"/>
    </xf>
    <xf numFmtId="0" fontId="2" fillId="0" borderId="0" xfId="0" applyFont="1" applyFill="1" applyBorder="1"/>
    <xf numFmtId="0" fontId="3" fillId="0" borderId="0" xfId="0" applyNumberFormat="1" applyFont="1" applyFill="1" applyBorder="1" applyAlignment="1">
      <alignment horizontal="right" vertical="top" wrapText="1" readingOrder="1"/>
    </xf>
    <xf numFmtId="0" fontId="9" fillId="0" borderId="34" xfId="0" applyNumberFormat="1" applyFont="1" applyFill="1" applyBorder="1" applyAlignment="1">
      <alignment vertical="center" wrapText="1" readingOrder="1"/>
    </xf>
    <xf numFmtId="0" fontId="12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wrapText="1" readingOrder="1"/>
    </xf>
    <xf numFmtId="0" fontId="9" fillId="0" borderId="0" xfId="0" applyNumberFormat="1" applyFont="1" applyFill="1" applyBorder="1" applyAlignment="1">
      <alignment wrapText="1" readingOrder="1"/>
    </xf>
    <xf numFmtId="188" fontId="7" fillId="0" borderId="0" xfId="0" applyNumberFormat="1" applyFont="1" applyFill="1" applyBorder="1" applyAlignment="1">
      <alignment wrapText="1" readingOrder="1"/>
    </xf>
    <xf numFmtId="0" fontId="7" fillId="0" borderId="0" xfId="0" applyNumberFormat="1" applyFont="1" applyFill="1" applyBorder="1" applyAlignment="1">
      <alignment horizontal="right" vertical="top" wrapText="1" readingOrder="1"/>
    </xf>
    <xf numFmtId="188" fontId="7" fillId="0" borderId="0" xfId="0" applyNumberFormat="1" applyFont="1" applyFill="1" applyBorder="1" applyAlignment="1">
      <alignment vertical="top" wrapText="1" readingOrder="1"/>
    </xf>
    <xf numFmtId="0" fontId="2" fillId="0" borderId="29" xfId="0" applyNumberFormat="1" applyFont="1" applyFill="1" applyBorder="1" applyAlignment="1">
      <alignment vertical="top" wrapText="1"/>
    </xf>
    <xf numFmtId="0" fontId="7" fillId="0" borderId="26" xfId="0" applyNumberFormat="1" applyFont="1" applyFill="1" applyBorder="1" applyAlignment="1">
      <alignment wrapText="1" readingOrder="1"/>
    </xf>
    <xf numFmtId="0" fontId="6" fillId="0" borderId="25" xfId="0" applyNumberFormat="1" applyFont="1" applyFill="1" applyBorder="1" applyAlignment="1">
      <alignment horizontal="left" vertical="center" wrapText="1" readingOrder="1"/>
    </xf>
    <xf numFmtId="0" fontId="13" fillId="3" borderId="4" xfId="0" applyNumberFormat="1" applyFont="1" applyFill="1" applyBorder="1" applyAlignment="1">
      <alignment horizontal="center" vertical="center" wrapText="1" readingOrder="1"/>
    </xf>
    <xf numFmtId="0" fontId="14" fillId="0" borderId="4" xfId="0" applyNumberFormat="1" applyFont="1" applyFill="1" applyBorder="1" applyAlignment="1">
      <alignment vertical="top" wrapText="1" readingOrder="1"/>
    </xf>
    <xf numFmtId="0" fontId="23" fillId="0" borderId="0" xfId="0" applyNumberFormat="1" applyFont="1" applyFill="1" applyBorder="1" applyAlignment="1">
      <alignment horizontal="left" vertical="top" wrapText="1" readingOrder="1"/>
    </xf>
    <xf numFmtId="189" fontId="7" fillId="0" borderId="0" xfId="0" applyNumberFormat="1" applyFont="1" applyFill="1" applyBorder="1" applyAlignment="1">
      <alignment horizontal="center" wrapText="1" readingOrder="1"/>
    </xf>
    <xf numFmtId="188" fontId="7" fillId="0" borderId="0" xfId="0" applyNumberFormat="1" applyFont="1" applyFill="1" applyBorder="1" applyAlignment="1">
      <alignment horizontal="right" wrapText="1" readingOrder="1"/>
    </xf>
    <xf numFmtId="0" fontId="9" fillId="0" borderId="0" xfId="0" applyNumberFormat="1" applyFont="1" applyFill="1" applyBorder="1" applyAlignment="1">
      <alignment horizontal="right" wrapText="1" readingOrder="1"/>
    </xf>
    <xf numFmtId="0" fontId="2" fillId="0" borderId="6" xfId="0" applyNumberFormat="1" applyFont="1" applyFill="1" applyBorder="1" applyAlignment="1">
      <alignment vertical="top" wrapText="1"/>
    </xf>
    <xf numFmtId="0" fontId="2" fillId="0" borderId="0" xfId="0" applyFont="1" applyFill="1" applyBorder="1"/>
    <xf numFmtId="0" fontId="2" fillId="0" borderId="17" xfId="0" applyNumberFormat="1" applyFont="1" applyFill="1" applyBorder="1" applyAlignment="1">
      <alignment vertical="top" wrapText="1"/>
    </xf>
    <xf numFmtId="0" fontId="23" fillId="0" borderId="0" xfId="0" applyNumberFormat="1" applyFont="1" applyFill="1" applyBorder="1" applyAlignment="1">
      <alignment horizontal="left" vertical="top" readingOrder="1"/>
    </xf>
    <xf numFmtId="0" fontId="2" fillId="3" borderId="8" xfId="0" applyNumberFormat="1" applyFont="1" applyFill="1" applyBorder="1" applyAlignment="1">
      <alignment vertical="top" wrapText="1"/>
    </xf>
    <xf numFmtId="0" fontId="6" fillId="3" borderId="34" xfId="0" applyNumberFormat="1" applyFont="1" applyFill="1" applyBorder="1" applyAlignment="1">
      <alignment horizontal="center" vertical="center" wrapText="1" readingOrder="1"/>
    </xf>
    <xf numFmtId="0" fontId="6" fillId="3" borderId="45" xfId="0" applyNumberFormat="1" applyFont="1" applyFill="1" applyBorder="1" applyAlignment="1">
      <alignment vertical="center" wrapText="1" readingOrder="1"/>
    </xf>
    <xf numFmtId="0" fontId="6" fillId="3" borderId="45" xfId="0" applyNumberFormat="1" applyFont="1" applyFill="1" applyBorder="1" applyAlignment="1">
      <alignment vertical="center" readingOrder="1"/>
    </xf>
    <xf numFmtId="0" fontId="2" fillId="0" borderId="35" xfId="0" applyNumberFormat="1" applyFont="1" applyFill="1" applyBorder="1" applyAlignment="1">
      <alignment vertical="center"/>
    </xf>
    <xf numFmtId="188" fontId="7" fillId="0" borderId="0" xfId="0" applyNumberFormat="1" applyFont="1" applyFill="1" applyBorder="1" applyAlignment="1">
      <alignment readingOrder="1"/>
    </xf>
    <xf numFmtId="188" fontId="6" fillId="0" borderId="0" xfId="0" applyNumberFormat="1" applyFont="1" applyFill="1" applyBorder="1" applyAlignment="1">
      <alignment readingOrder="1"/>
    </xf>
    <xf numFmtId="0" fontId="2" fillId="0" borderId="0" xfId="0" applyNumberFormat="1" applyFont="1" applyFill="1" applyBorder="1" applyAlignment="1">
      <alignment vertical="top"/>
    </xf>
    <xf numFmtId="0" fontId="7" fillId="0" borderId="0" xfId="0" applyNumberFormat="1" applyFont="1" applyFill="1" applyBorder="1" applyAlignment="1">
      <alignment readingOrder="1"/>
    </xf>
    <xf numFmtId="0" fontId="7" fillId="0" borderId="0" xfId="0" applyNumberFormat="1" applyFont="1" applyFill="1" applyBorder="1" applyAlignment="1">
      <alignment vertical="top" readingOrder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left" vertical="center"/>
    </xf>
    <xf numFmtId="192" fontId="2" fillId="0" borderId="0" xfId="0" applyNumberFormat="1" applyFont="1" applyFill="1" applyBorder="1" applyAlignment="1"/>
    <xf numFmtId="0" fontId="12" fillId="0" borderId="0" xfId="0" applyNumberFormat="1" applyFont="1" applyFill="1" applyBorder="1" applyAlignment="1">
      <alignment vertical="top" readingOrder="1"/>
    </xf>
    <xf numFmtId="0" fontId="2" fillId="0" borderId="47" xfId="0" applyFont="1" applyFill="1" applyBorder="1"/>
    <xf numFmtId="0" fontId="2" fillId="0" borderId="46" xfId="0" applyFont="1" applyFill="1" applyBorder="1"/>
    <xf numFmtId="0" fontId="9" fillId="0" borderId="47" xfId="0" applyNumberFormat="1" applyFont="1" applyFill="1" applyBorder="1" applyAlignment="1">
      <alignment readingOrder="1"/>
    </xf>
    <xf numFmtId="0" fontId="2" fillId="0" borderId="46" xfId="0" applyFont="1" applyFill="1" applyBorder="1" applyAlignment="1"/>
    <xf numFmtId="188" fontId="7" fillId="0" borderId="47" xfId="0" applyNumberFormat="1" applyFont="1" applyFill="1" applyBorder="1" applyAlignment="1">
      <alignment readingOrder="1"/>
    </xf>
    <xf numFmtId="0" fontId="2" fillId="0" borderId="46" xfId="0" applyNumberFormat="1" applyFont="1" applyFill="1" applyBorder="1" applyAlignment="1">
      <alignment vertical="top"/>
    </xf>
    <xf numFmtId="0" fontId="9" fillId="0" borderId="47" xfId="0" applyNumberFormat="1" applyFont="1" applyFill="1" applyBorder="1" applyAlignment="1">
      <alignment wrapText="1" readingOrder="1"/>
    </xf>
    <xf numFmtId="0" fontId="7" fillId="0" borderId="0" xfId="0" applyNumberFormat="1" applyFont="1" applyFill="1" applyBorder="1" applyAlignment="1">
      <alignment vertical="center" readingOrder="1"/>
    </xf>
    <xf numFmtId="0" fontId="21" fillId="0" borderId="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vertical="center"/>
    </xf>
    <xf numFmtId="43" fontId="2" fillId="0" borderId="46" xfId="1" applyFont="1" applyFill="1" applyBorder="1" applyAlignment="1"/>
    <xf numFmtId="188" fontId="6" fillId="0" borderId="52" xfId="0" applyNumberFormat="1" applyFont="1" applyFill="1" applyBorder="1" applyAlignment="1">
      <alignment horizontal="center" readingOrder="1"/>
    </xf>
    <xf numFmtId="43" fontId="2" fillId="0" borderId="0" xfId="1" applyFont="1" applyFill="1" applyBorder="1"/>
    <xf numFmtId="188" fontId="7" fillId="0" borderId="0" xfId="0" applyNumberFormat="1" applyFont="1" applyFill="1" applyBorder="1" applyAlignment="1">
      <alignment horizontal="right" readingOrder="1"/>
    </xf>
    <xf numFmtId="43" fontId="2" fillId="0" borderId="46" xfId="1" applyFont="1" applyFill="1" applyBorder="1" applyAlignment="1">
      <alignment horizontal="right"/>
    </xf>
    <xf numFmtId="0" fontId="2" fillId="0" borderId="46" xfId="0" applyFont="1" applyFill="1" applyBorder="1" applyAlignment="1">
      <alignment horizontal="right"/>
    </xf>
    <xf numFmtId="0" fontId="2" fillId="0" borderId="46" xfId="0" applyNumberFormat="1" applyFont="1" applyFill="1" applyBorder="1" applyAlignment="1">
      <alignment horizontal="right" vertical="top"/>
    </xf>
    <xf numFmtId="43" fontId="2" fillId="0" borderId="0" xfId="1" applyFont="1" applyFill="1" applyBorder="1" applyAlignment="1">
      <alignment horizontal="right"/>
    </xf>
    <xf numFmtId="188" fontId="6" fillId="0" borderId="53" xfId="0" applyNumberFormat="1" applyFont="1" applyFill="1" applyBorder="1" applyAlignment="1">
      <alignment readingOrder="1"/>
    </xf>
    <xf numFmtId="188" fontId="7" fillId="0" borderId="37" xfId="0" applyNumberFormat="1" applyFont="1" applyFill="1" applyBorder="1" applyAlignment="1">
      <alignment readingOrder="1"/>
    </xf>
    <xf numFmtId="43" fontId="43" fillId="0" borderId="0" xfId="4" applyNumberFormat="1"/>
    <xf numFmtId="188" fontId="7" fillId="0" borderId="25" xfId="0" applyNumberFormat="1" applyFont="1" applyFill="1" applyBorder="1" applyAlignment="1">
      <alignment wrapText="1" readingOrder="1"/>
    </xf>
    <xf numFmtId="188" fontId="6" fillId="0" borderId="54" xfId="0" applyNumberFormat="1" applyFont="1" applyFill="1" applyBorder="1" applyAlignment="1">
      <alignment wrapText="1" readingOrder="1"/>
    </xf>
    <xf numFmtId="188" fontId="7" fillId="0" borderId="55" xfId="0" applyNumberFormat="1" applyFont="1" applyFill="1" applyBorder="1" applyAlignment="1">
      <alignment wrapText="1" readingOrder="1"/>
    </xf>
    <xf numFmtId="0" fontId="7" fillId="0" borderId="25" xfId="0" applyNumberFormat="1" applyFont="1" applyFill="1" applyBorder="1" applyAlignment="1">
      <alignment wrapText="1" readingOrder="1"/>
    </xf>
    <xf numFmtId="0" fontId="6" fillId="0" borderId="25" xfId="0" applyNumberFormat="1" applyFont="1" applyFill="1" applyBorder="1" applyAlignment="1">
      <alignment horizontal="center" wrapText="1" readingOrder="1"/>
    </xf>
    <xf numFmtId="0" fontId="12" fillId="0" borderId="0" xfId="0" applyNumberFormat="1" applyFont="1" applyFill="1" applyBorder="1" applyAlignment="1">
      <alignment horizontal="left" vertical="center" wrapText="1" readingOrder="1"/>
    </xf>
    <xf numFmtId="0" fontId="6" fillId="0" borderId="25" xfId="0" applyNumberFormat="1" applyFont="1" applyFill="1" applyBorder="1" applyAlignment="1">
      <alignment wrapText="1" readingOrder="1"/>
    </xf>
    <xf numFmtId="0" fontId="7" fillId="0" borderId="26" xfId="0" applyNumberFormat="1" applyFont="1" applyFill="1" applyBorder="1" applyAlignment="1">
      <alignment readingOrder="1"/>
    </xf>
    <xf numFmtId="0" fontId="2" fillId="0" borderId="24" xfId="0" applyNumberFormat="1" applyFont="1" applyFill="1" applyBorder="1" applyAlignment="1">
      <alignment vertical="top"/>
    </xf>
    <xf numFmtId="0" fontId="2" fillId="0" borderId="29" xfId="0" applyNumberFormat="1" applyFont="1" applyFill="1" applyBorder="1" applyAlignment="1">
      <alignment vertical="top"/>
    </xf>
    <xf numFmtId="0" fontId="7" fillId="0" borderId="25" xfId="0" applyNumberFormat="1" applyFont="1" applyFill="1" applyBorder="1" applyAlignment="1">
      <alignment readingOrder="1"/>
    </xf>
    <xf numFmtId="0" fontId="7" fillId="0" borderId="58" xfId="0" applyNumberFormat="1" applyFont="1" applyFill="1" applyBorder="1" applyAlignment="1">
      <alignment readingOrder="1"/>
    </xf>
    <xf numFmtId="188" fontId="7" fillId="0" borderId="26" xfId="0" applyNumberFormat="1" applyFont="1" applyFill="1" applyBorder="1" applyAlignment="1">
      <alignment wrapText="1" readingOrder="1"/>
    </xf>
    <xf numFmtId="188" fontId="7" fillId="0" borderId="59" xfId="0" applyNumberFormat="1" applyFont="1" applyFill="1" applyBorder="1" applyAlignment="1">
      <alignment wrapText="1" readingOrder="1"/>
    </xf>
    <xf numFmtId="188" fontId="20" fillId="0" borderId="0" xfId="0" applyNumberFormat="1" applyFont="1" applyFill="1" applyBorder="1" applyAlignment="1">
      <alignment readingOrder="1"/>
    </xf>
    <xf numFmtId="0" fontId="30" fillId="0" borderId="0" xfId="0" applyNumberFormat="1" applyFont="1" applyFill="1" applyBorder="1" applyAlignment="1">
      <alignment horizontal="center" wrapText="1" readingOrder="1"/>
    </xf>
    <xf numFmtId="188" fontId="8" fillId="0" borderId="0" xfId="0" applyNumberFormat="1" applyFont="1" applyFill="1" applyBorder="1" applyAlignment="1">
      <alignment readingOrder="1"/>
    </xf>
    <xf numFmtId="188" fontId="8" fillId="0" borderId="0" xfId="0" applyNumberFormat="1" applyFont="1" applyFill="1" applyBorder="1" applyAlignment="1">
      <alignment horizontal="right" readingOrder="1"/>
    </xf>
    <xf numFmtId="43" fontId="20" fillId="0" borderId="0" xfId="1" applyFont="1" applyFill="1" applyBorder="1" applyAlignment="1">
      <alignment wrapText="1" readingOrder="1"/>
    </xf>
    <xf numFmtId="43" fontId="21" fillId="0" borderId="0" xfId="1" applyFont="1" applyFill="1" applyBorder="1" applyAlignment="1"/>
    <xf numFmtId="43" fontId="44" fillId="0" borderId="0" xfId="1" applyFont="1" applyFill="1" applyBorder="1" applyAlignment="1">
      <alignment wrapText="1" readingOrder="1"/>
    </xf>
    <xf numFmtId="43" fontId="45" fillId="0" borderId="0" xfId="0" applyNumberFormat="1" applyFont="1" applyFill="1" applyBorder="1"/>
    <xf numFmtId="188" fontId="46" fillId="0" borderId="0" xfId="0" applyNumberFormat="1" applyFont="1" applyFill="1" applyBorder="1" applyAlignment="1">
      <alignment readingOrder="1"/>
    </xf>
    <xf numFmtId="0" fontId="12" fillId="0" borderId="25" xfId="0" applyNumberFormat="1" applyFont="1" applyFill="1" applyBorder="1" applyAlignment="1">
      <alignment horizontal="left" wrapText="1" readingOrder="1"/>
    </xf>
    <xf numFmtId="188" fontId="7" fillId="0" borderId="57" xfId="0" applyNumberFormat="1" applyFont="1" applyFill="1" applyBorder="1" applyAlignment="1">
      <alignment wrapText="1" readingOrder="1"/>
    </xf>
    <xf numFmtId="0" fontId="2" fillId="0" borderId="29" xfId="0" applyNumberFormat="1" applyFont="1" applyFill="1" applyBorder="1" applyAlignment="1">
      <alignment horizontal="right" vertical="top"/>
    </xf>
    <xf numFmtId="0" fontId="2" fillId="0" borderId="0" xfId="0" applyFont="1" applyFill="1" applyBorder="1"/>
    <xf numFmtId="188" fontId="3" fillId="0" borderId="7" xfId="0" applyNumberFormat="1" applyFont="1" applyFill="1" applyBorder="1" applyAlignment="1">
      <alignment horizontal="right" vertical="center" wrapText="1" readingOrder="1"/>
    </xf>
    <xf numFmtId="0" fontId="17" fillId="3" borderId="4" xfId="0" applyNumberFormat="1" applyFont="1" applyFill="1" applyBorder="1" applyAlignment="1">
      <alignment horizontal="center" vertical="center" wrapText="1" readingOrder="1"/>
    </xf>
    <xf numFmtId="0" fontId="3" fillId="0" borderId="9" xfId="0" applyNumberFormat="1" applyFont="1" applyFill="1" applyBorder="1" applyAlignment="1">
      <alignment horizontal="right" vertical="center" wrapText="1" readingOrder="1"/>
    </xf>
    <xf numFmtId="188" fontId="16" fillId="0" borderId="15" xfId="0" applyNumberFormat="1" applyFont="1" applyFill="1" applyBorder="1" applyAlignment="1">
      <alignment horizontal="right" vertical="center" wrapText="1" readingOrder="1"/>
    </xf>
    <xf numFmtId="0" fontId="3" fillId="0" borderId="7" xfId="0" applyNumberFormat="1" applyFont="1" applyFill="1" applyBorder="1" applyAlignment="1">
      <alignment horizontal="right" vertical="center" wrapText="1" readingOrder="1"/>
    </xf>
    <xf numFmtId="0" fontId="16" fillId="0" borderId="15" xfId="0" applyNumberFormat="1" applyFont="1" applyFill="1" applyBorder="1" applyAlignment="1" applyProtection="1">
      <alignment horizontal="right" vertical="center" wrapText="1" readingOrder="1"/>
      <protection locked="0"/>
    </xf>
    <xf numFmtId="0" fontId="16" fillId="0" borderId="15" xfId="0" applyNumberFormat="1" applyFont="1" applyFill="1" applyBorder="1" applyAlignment="1">
      <alignment horizontal="right" vertical="center" wrapText="1" readingOrder="1"/>
    </xf>
    <xf numFmtId="0" fontId="18" fillId="0" borderId="9" xfId="0" applyNumberFormat="1" applyFont="1" applyFill="1" applyBorder="1" applyAlignment="1">
      <alignment horizontal="left" vertical="center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2" fillId="0" borderId="36" xfId="0" applyNumberFormat="1" applyFont="1" applyFill="1" applyBorder="1" applyAlignment="1">
      <alignment vertical="center" wrapText="1"/>
    </xf>
    <xf numFmtId="0" fontId="9" fillId="0" borderId="34" xfId="0" applyNumberFormat="1" applyFont="1" applyFill="1" applyBorder="1" applyAlignment="1">
      <alignment vertical="center" wrapText="1" readingOrder="1"/>
    </xf>
    <xf numFmtId="0" fontId="14" fillId="0" borderId="4" xfId="0" applyNumberFormat="1" applyFont="1" applyFill="1" applyBorder="1" applyAlignment="1">
      <alignment vertical="top" wrapText="1" readingOrder="1"/>
    </xf>
    <xf numFmtId="0" fontId="7" fillId="0" borderId="26" xfId="0" applyNumberFormat="1" applyFont="1" applyFill="1" applyBorder="1" applyAlignment="1">
      <alignment horizontal="right" wrapText="1" readingOrder="1"/>
    </xf>
    <xf numFmtId="0" fontId="23" fillId="0" borderId="0" xfId="0" applyNumberFormat="1" applyFont="1" applyFill="1" applyBorder="1" applyAlignment="1">
      <alignment horizontal="left" vertical="top" readingOrder="1"/>
    </xf>
    <xf numFmtId="0" fontId="2" fillId="0" borderId="19" xfId="0" applyNumberFormat="1" applyFont="1" applyFill="1" applyBorder="1" applyAlignment="1">
      <alignment vertical="top" wrapText="1"/>
    </xf>
    <xf numFmtId="0" fontId="2" fillId="3" borderId="2" xfId="0" applyNumberFormat="1" applyFont="1" applyFill="1" applyBorder="1" applyAlignment="1">
      <alignment horizontal="center" vertical="top" wrapText="1"/>
    </xf>
    <xf numFmtId="0" fontId="2" fillId="0" borderId="56" xfId="0" applyFont="1" applyFill="1" applyBorder="1"/>
    <xf numFmtId="0" fontId="2" fillId="0" borderId="4" xfId="0" applyNumberFormat="1" applyFont="1" applyFill="1" applyBorder="1" applyAlignment="1">
      <alignment vertical="top" wrapText="1"/>
    </xf>
    <xf numFmtId="0" fontId="2" fillId="0" borderId="15" xfId="0" applyNumberFormat="1" applyFont="1" applyFill="1" applyBorder="1" applyAlignment="1">
      <alignment vertical="top" wrapText="1"/>
    </xf>
    <xf numFmtId="0" fontId="7" fillId="0" borderId="61" xfId="0" applyNumberFormat="1" applyFont="1" applyFill="1" applyBorder="1" applyAlignment="1">
      <alignment horizontal="center" vertical="center" wrapText="1" readingOrder="1"/>
    </xf>
    <xf numFmtId="0" fontId="23" fillId="0" borderId="0" xfId="0" applyNumberFormat="1" applyFont="1" applyFill="1" applyBorder="1" applyAlignment="1">
      <alignment vertical="top" readingOrder="1"/>
    </xf>
    <xf numFmtId="0" fontId="7" fillId="0" borderId="0" xfId="0" applyNumberFormat="1" applyFont="1" applyFill="1" applyBorder="1" applyAlignment="1">
      <alignment horizontal="left" vertical="top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right" vertical="top" wrapText="1" readingOrder="1"/>
    </xf>
    <xf numFmtId="0" fontId="23" fillId="0" borderId="0" xfId="0" applyNumberFormat="1" applyFont="1" applyFill="1" applyBorder="1" applyAlignment="1">
      <alignment horizontal="left" vertical="top" readingOrder="1"/>
    </xf>
    <xf numFmtId="43" fontId="34" fillId="0" borderId="0" xfId="1" applyFont="1" applyBorder="1"/>
    <xf numFmtId="43" fontId="36" fillId="0" borderId="0" xfId="1" applyFont="1"/>
    <xf numFmtId="0" fontId="35" fillId="0" borderId="0" xfId="2" applyFont="1" applyAlignment="1">
      <alignment vertical="center"/>
    </xf>
    <xf numFmtId="43" fontId="48" fillId="0" borderId="0" xfId="3" applyFont="1"/>
    <xf numFmtId="43" fontId="34" fillId="0" borderId="62" xfId="3" applyFont="1" applyBorder="1"/>
    <xf numFmtId="0" fontId="36" fillId="0" borderId="37" xfId="2" applyFont="1" applyBorder="1"/>
    <xf numFmtId="43" fontId="36" fillId="0" borderId="37" xfId="2" applyNumberFormat="1" applyFont="1" applyBorder="1"/>
    <xf numFmtId="43" fontId="35" fillId="0" borderId="37" xfId="3" applyFont="1" applyBorder="1"/>
    <xf numFmtId="43" fontId="49" fillId="0" borderId="39" xfId="2" applyNumberFormat="1" applyFont="1" applyBorder="1"/>
    <xf numFmtId="0" fontId="9" fillId="0" borderId="36" xfId="0" applyNumberFormat="1" applyFont="1" applyFill="1" applyBorder="1" applyAlignment="1">
      <alignment vertical="center" wrapText="1" readingOrder="1"/>
    </xf>
    <xf numFmtId="188" fontId="30" fillId="0" borderId="63" xfId="0" applyNumberFormat="1" applyFont="1" applyFill="1" applyBorder="1" applyAlignment="1">
      <alignment vertical="center" wrapText="1" readingOrder="1"/>
    </xf>
    <xf numFmtId="188" fontId="30" fillId="0" borderId="64" xfId="0" applyNumberFormat="1" applyFont="1" applyFill="1" applyBorder="1" applyAlignment="1">
      <alignment vertical="center" wrapText="1" readingOrder="1"/>
    </xf>
    <xf numFmtId="4" fontId="50" fillId="0" borderId="34" xfId="5" applyNumberFormat="1" applyFont="1" applyBorder="1" applyAlignment="1">
      <alignment vertical="center"/>
    </xf>
    <xf numFmtId="4" fontId="52" fillId="0" borderId="34" xfId="6" applyNumberFormat="1" applyFont="1" applyFill="1" applyBorder="1" applyAlignment="1">
      <alignment horizontal="right" vertical="center" wrapText="1" readingOrder="1"/>
    </xf>
    <xf numFmtId="43" fontId="35" fillId="0" borderId="34" xfId="3" applyFont="1" applyFill="1" applyBorder="1" applyAlignment="1">
      <alignment horizontal="right" vertical="center"/>
    </xf>
    <xf numFmtId="188" fontId="9" fillId="0" borderId="34" xfId="0" applyNumberFormat="1" applyFont="1" applyFill="1" applyBorder="1" applyAlignment="1">
      <alignment horizontal="right" vertical="center" readingOrder="1"/>
    </xf>
    <xf numFmtId="188" fontId="30" fillId="0" borderId="64" xfId="0" applyNumberFormat="1" applyFont="1" applyFill="1" applyBorder="1" applyAlignment="1">
      <alignment horizontal="right" vertical="center" readingOrder="1"/>
    </xf>
    <xf numFmtId="0" fontId="2" fillId="0" borderId="65" xfId="0" applyNumberFormat="1" applyFont="1" applyFill="1" applyBorder="1" applyAlignment="1">
      <alignment horizontal="right" vertical="top"/>
    </xf>
    <xf numFmtId="188" fontId="43" fillId="0" borderId="0" xfId="4" applyNumberFormat="1" applyFill="1" applyBorder="1" applyAlignment="1">
      <alignment wrapText="1" readingOrder="1"/>
    </xf>
    <xf numFmtId="43" fontId="2" fillId="0" borderId="66" xfId="1" applyFont="1" applyFill="1" applyBorder="1" applyAlignment="1">
      <alignment horizontal="right"/>
    </xf>
    <xf numFmtId="0" fontId="7" fillId="0" borderId="24" xfId="0" applyNumberFormat="1" applyFont="1" applyFill="1" applyBorder="1" applyAlignment="1">
      <alignment wrapText="1" readingOrder="1"/>
    </xf>
    <xf numFmtId="188" fontId="6" fillId="0" borderId="26" xfId="0" applyNumberFormat="1" applyFont="1" applyFill="1" applyBorder="1" applyAlignment="1">
      <alignment wrapText="1" readingOrder="1"/>
    </xf>
    <xf numFmtId="188" fontId="3" fillId="0" borderId="7" xfId="0" applyNumberFormat="1" applyFont="1" applyFill="1" applyBorder="1" applyAlignment="1">
      <alignment vertical="center" wrapText="1" readingOrder="1"/>
    </xf>
    <xf numFmtId="188" fontId="16" fillId="0" borderId="15" xfId="0" applyNumberFormat="1" applyFont="1" applyFill="1" applyBorder="1" applyAlignment="1">
      <alignment vertical="center" wrapText="1" readingOrder="1"/>
    </xf>
    <xf numFmtId="0" fontId="2" fillId="0" borderId="67" xfId="0" applyFont="1" applyFill="1" applyBorder="1" applyProtection="1">
      <protection locked="0"/>
    </xf>
    <xf numFmtId="193" fontId="16" fillId="0" borderId="15" xfId="0" applyNumberFormat="1" applyFont="1" applyFill="1" applyBorder="1" applyAlignment="1" applyProtection="1">
      <alignment vertical="center" wrapText="1" readingOrder="1"/>
      <protection locked="0"/>
    </xf>
    <xf numFmtId="0" fontId="17" fillId="0" borderId="0" xfId="0" applyNumberFormat="1" applyFont="1" applyFill="1" applyBorder="1" applyAlignment="1" applyProtection="1">
      <alignment horizontal="right" vertical="center" wrapText="1" readingOrder="1"/>
      <protection locked="0"/>
    </xf>
    <xf numFmtId="0" fontId="2" fillId="0" borderId="0" xfId="0" applyNumberFormat="1" applyFont="1" applyFill="1" applyBorder="1" applyAlignment="1" applyProtection="1">
      <alignment vertical="top" wrapText="1"/>
      <protection locked="0"/>
    </xf>
    <xf numFmtId="0" fontId="16" fillId="0" borderId="0" xfId="0" applyNumberFormat="1" applyFont="1" applyFill="1" applyBorder="1" applyAlignment="1" applyProtection="1">
      <alignment horizontal="right" vertical="center" wrapText="1" readingOrder="1"/>
      <protection locked="0"/>
    </xf>
    <xf numFmtId="193" fontId="16" fillId="0" borderId="0" xfId="0" applyNumberFormat="1" applyFont="1" applyFill="1" applyBorder="1" applyAlignment="1" applyProtection="1">
      <alignment vertical="center" wrapText="1" readingOrder="1"/>
      <protection locked="0"/>
    </xf>
    <xf numFmtId="188" fontId="16" fillId="0" borderId="0" xfId="0" applyNumberFormat="1" applyFont="1" applyFill="1" applyBorder="1" applyAlignment="1" applyProtection="1">
      <alignment horizontal="right" vertical="center" wrapText="1" readingOrder="1"/>
      <protection locked="0"/>
    </xf>
    <xf numFmtId="0" fontId="4" fillId="0" borderId="0" xfId="0" applyNumberFormat="1" applyFont="1" applyFill="1" applyBorder="1" applyAlignment="1">
      <alignment vertical="center" readingOrder="1"/>
    </xf>
    <xf numFmtId="0" fontId="4" fillId="0" borderId="0" xfId="0" applyNumberFormat="1" applyFont="1" applyFill="1" applyBorder="1" applyAlignment="1">
      <alignment vertical="top" readingOrder="1"/>
    </xf>
    <xf numFmtId="0" fontId="2" fillId="0" borderId="0" xfId="0" applyFont="1" applyFill="1" applyBorder="1" applyAlignment="1">
      <alignment horizontal="left"/>
    </xf>
    <xf numFmtId="0" fontId="7" fillId="0" borderId="14" xfId="0" applyNumberFormat="1" applyFont="1" applyFill="1" applyBorder="1" applyAlignment="1">
      <alignment horizontal="left" wrapText="1" readingOrder="1"/>
    </xf>
    <xf numFmtId="0" fontId="7" fillId="0" borderId="7" xfId="0" applyNumberFormat="1" applyFont="1" applyFill="1" applyBorder="1" applyAlignment="1">
      <alignment horizontal="left" readingOrder="1"/>
    </xf>
    <xf numFmtId="0" fontId="2" fillId="0" borderId="9" xfId="0" applyNumberFormat="1" applyFont="1" applyFill="1" applyBorder="1" applyAlignment="1">
      <alignment horizontal="left"/>
    </xf>
    <xf numFmtId="0" fontId="2" fillId="0" borderId="8" xfId="0" applyNumberFormat="1" applyFont="1" applyFill="1" applyBorder="1" applyAlignment="1">
      <alignment horizontal="left"/>
    </xf>
    <xf numFmtId="0" fontId="7" fillId="0" borderId="14" xfId="0" applyNumberFormat="1" applyFont="1" applyFill="1" applyBorder="1" applyAlignment="1">
      <alignment horizontal="left" vertical="center" readingOrder="1"/>
    </xf>
    <xf numFmtId="188" fontId="6" fillId="0" borderId="68" xfId="0" applyNumberFormat="1" applyFont="1" applyFill="1" applyBorder="1" applyAlignment="1">
      <alignment wrapText="1" readingOrder="1"/>
    </xf>
    <xf numFmtId="0" fontId="6" fillId="3" borderId="7" xfId="0" applyNumberFormat="1" applyFont="1" applyFill="1" applyBorder="1" applyAlignment="1">
      <alignment horizontal="center" vertical="center" wrapText="1" readingOrder="1"/>
    </xf>
    <xf numFmtId="0" fontId="23" fillId="0" borderId="0" xfId="0" applyNumberFormat="1" applyFont="1" applyFill="1" applyBorder="1" applyAlignment="1">
      <alignment horizontal="left" vertical="top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right" vertical="top" wrapText="1" readingOrder="1"/>
    </xf>
    <xf numFmtId="0" fontId="7" fillId="0" borderId="0" xfId="0" applyNumberFormat="1" applyFont="1" applyFill="1" applyBorder="1" applyAlignment="1">
      <alignment horizontal="center" vertical="top" readingOrder="1"/>
    </xf>
    <xf numFmtId="0" fontId="2" fillId="0" borderId="0" xfId="0" applyFont="1" applyFill="1" applyBorder="1"/>
    <xf numFmtId="187" fontId="7" fillId="0" borderId="4" xfId="0" applyNumberFormat="1" applyFont="1" applyFill="1" applyBorder="1" applyAlignment="1">
      <alignment horizontal="right" vertical="top" wrapText="1" readingOrder="1"/>
    </xf>
    <xf numFmtId="187" fontId="6" fillId="0" borderId="4" xfId="0" applyNumberFormat="1" applyFont="1" applyFill="1" applyBorder="1" applyAlignment="1">
      <alignment horizontal="right" vertical="top" wrapText="1" readingOrder="1"/>
    </xf>
    <xf numFmtId="187" fontId="6" fillId="0" borderId="4" xfId="0" applyNumberFormat="1" applyFont="1" applyFill="1" applyBorder="1" applyAlignment="1">
      <alignment horizontal="right" vertical="center" wrapText="1" readingOrder="1"/>
    </xf>
    <xf numFmtId="187" fontId="7" fillId="0" borderId="4" xfId="0" applyNumberFormat="1" applyFont="1" applyFill="1" applyBorder="1" applyAlignment="1">
      <alignment horizontal="right" vertical="center" wrapText="1" readingOrder="1"/>
    </xf>
    <xf numFmtId="0" fontId="54" fillId="0" borderId="0" xfId="0" applyFont="1" applyFill="1" applyBorder="1"/>
    <xf numFmtId="0" fontId="20" fillId="0" borderId="0" xfId="0" applyNumberFormat="1" applyFont="1" applyFill="1" applyBorder="1" applyAlignment="1">
      <alignment horizontal="center" readingOrder="1"/>
    </xf>
    <xf numFmtId="0" fontId="2" fillId="0" borderId="0" xfId="0" applyFont="1" applyFill="1" applyBorder="1"/>
    <xf numFmtId="0" fontId="7" fillId="0" borderId="0" xfId="0" applyNumberFormat="1" applyFont="1" applyFill="1" applyBorder="1" applyAlignment="1">
      <alignment vertical="top" wrapText="1" readingOrder="1"/>
    </xf>
    <xf numFmtId="187" fontId="7" fillId="0" borderId="4" xfId="6" applyNumberFormat="1" applyFont="1" applyFill="1" applyBorder="1" applyAlignment="1">
      <alignment horizontal="right" vertical="top" wrapText="1" readingOrder="1"/>
    </xf>
    <xf numFmtId="187" fontId="6" fillId="0" borderId="4" xfId="6" applyNumberFormat="1" applyFont="1" applyFill="1" applyBorder="1" applyAlignment="1">
      <alignment horizontal="right" vertical="top" wrapText="1" readingOrder="1"/>
    </xf>
    <xf numFmtId="187" fontId="55" fillId="0" borderId="4" xfId="6" applyNumberFormat="1" applyFont="1" applyFill="1" applyBorder="1" applyAlignment="1">
      <alignment horizontal="right" vertical="top" wrapText="1" readingOrder="1"/>
    </xf>
    <xf numFmtId="187" fontId="57" fillId="0" borderId="4" xfId="6" applyNumberFormat="1" applyFont="1" applyFill="1" applyBorder="1" applyAlignment="1">
      <alignment horizontal="right" vertical="top" wrapText="1" readingOrder="1"/>
    </xf>
    <xf numFmtId="0" fontId="7" fillId="0" borderId="4" xfId="6" applyNumberFormat="1" applyFont="1" applyFill="1" applyBorder="1" applyAlignment="1">
      <alignment horizontal="right" vertical="top" wrapText="1" readingOrder="1"/>
    </xf>
    <xf numFmtId="0" fontId="6" fillId="0" borderId="4" xfId="6" applyNumberFormat="1" applyFont="1" applyFill="1" applyBorder="1" applyAlignment="1">
      <alignment horizontal="right" vertical="top" wrapText="1" readingOrder="1"/>
    </xf>
    <xf numFmtId="187" fontId="6" fillId="0" borderId="15" xfId="6" applyNumberFormat="1" applyFont="1" applyFill="1" applyBorder="1" applyAlignment="1">
      <alignment horizontal="right" vertical="top" wrapText="1" readingOrder="1"/>
    </xf>
    <xf numFmtId="187" fontId="55" fillId="0" borderId="4" xfId="0" applyNumberFormat="1" applyFont="1" applyFill="1" applyBorder="1" applyAlignment="1">
      <alignment horizontal="right" vertical="center" wrapText="1" readingOrder="1"/>
    </xf>
    <xf numFmtId="187" fontId="57" fillId="0" borderId="4" xfId="0" applyNumberFormat="1" applyFont="1" applyFill="1" applyBorder="1" applyAlignment="1">
      <alignment horizontal="right" vertical="center" wrapText="1" readingOrder="1"/>
    </xf>
    <xf numFmtId="187" fontId="2" fillId="0" borderId="0" xfId="0" applyNumberFormat="1" applyFont="1" applyFill="1" applyBorder="1"/>
    <xf numFmtId="187" fontId="6" fillId="0" borderId="72" xfId="0" applyNumberFormat="1" applyFont="1" applyFill="1" applyBorder="1" applyAlignment="1">
      <alignment horizontal="right" vertical="center" wrapText="1" readingOrder="1"/>
    </xf>
    <xf numFmtId="0" fontId="7" fillId="0" borderId="0" xfId="0" applyNumberFormat="1" applyFont="1" applyFill="1" applyBorder="1" applyAlignment="1">
      <alignment horizontal="center" vertical="top" readingOrder="1"/>
    </xf>
    <xf numFmtId="0" fontId="7" fillId="0" borderId="0" xfId="0" applyNumberFormat="1" applyFont="1" applyFill="1" applyBorder="1" applyAlignment="1">
      <alignment horizontal="left" vertical="top" wrapText="1" readingOrder="1"/>
    </xf>
    <xf numFmtId="0" fontId="23" fillId="0" borderId="0" xfId="0" applyNumberFormat="1" applyFont="1" applyFill="1" applyBorder="1" applyAlignment="1">
      <alignment horizontal="left" vertical="top" wrapText="1" readingOrder="1"/>
    </xf>
    <xf numFmtId="0" fontId="20" fillId="0" borderId="0" xfId="0" applyNumberFormat="1" applyFont="1" applyFill="1" applyBorder="1" applyAlignment="1">
      <alignment horizontal="center" readingOrder="1"/>
    </xf>
    <xf numFmtId="0" fontId="9" fillId="0" borderId="0" xfId="0" applyNumberFormat="1" applyFont="1" applyFill="1" applyBorder="1" applyAlignment="1">
      <alignment wrapText="1" readingOrder="1"/>
    </xf>
    <xf numFmtId="0" fontId="2" fillId="0" borderId="0" xfId="0" applyFont="1" applyFill="1" applyBorder="1"/>
    <xf numFmtId="0" fontId="7" fillId="0" borderId="0" xfId="0" applyNumberFormat="1" applyFont="1" applyFill="1" applyBorder="1" applyAlignment="1">
      <alignment wrapText="1" readingOrder="1"/>
    </xf>
    <xf numFmtId="189" fontId="7" fillId="0" borderId="0" xfId="0" applyNumberFormat="1" applyFont="1" applyFill="1" applyBorder="1" applyAlignment="1">
      <alignment horizontal="center" wrapText="1" readingOrder="1"/>
    </xf>
    <xf numFmtId="0" fontId="6" fillId="0" borderId="0" xfId="0" applyNumberFormat="1" applyFont="1" applyFill="1" applyBorder="1" applyAlignment="1">
      <alignment wrapText="1" readingOrder="1"/>
    </xf>
    <xf numFmtId="0" fontId="7" fillId="0" borderId="0" xfId="0" applyNumberFormat="1" applyFont="1" applyFill="1" applyBorder="1" applyAlignment="1">
      <alignment horizontal="center" wrapText="1" readingOrder="1"/>
    </xf>
    <xf numFmtId="0" fontId="6" fillId="0" borderId="0" xfId="0" applyNumberFormat="1" applyFont="1" applyFill="1" applyBorder="1" applyAlignment="1">
      <alignment horizontal="center" wrapText="1" readingOrder="1"/>
    </xf>
    <xf numFmtId="0" fontId="7" fillId="0" borderId="0" xfId="0" applyNumberFormat="1" applyFont="1" applyFill="1" applyBorder="1" applyAlignment="1">
      <alignment horizontal="left" vertical="top" readingOrder="1"/>
    </xf>
    <xf numFmtId="0" fontId="23" fillId="0" borderId="0" xfId="0" applyNumberFormat="1" applyFont="1" applyFill="1" applyBorder="1" applyAlignment="1">
      <alignment horizontal="left" vertical="top" readingOrder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0" fontId="6" fillId="0" borderId="25" xfId="0" applyNumberFormat="1" applyFont="1" applyFill="1" applyBorder="1" applyAlignment="1">
      <alignment horizontal="left" vertical="center" wrapText="1" readingOrder="1"/>
    </xf>
    <xf numFmtId="0" fontId="2" fillId="0" borderId="24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horizontal="right" wrapText="1" readingOrder="1"/>
    </xf>
    <xf numFmtId="0" fontId="7" fillId="0" borderId="26" xfId="0" applyNumberFormat="1" applyFont="1" applyFill="1" applyBorder="1" applyAlignment="1">
      <alignment wrapText="1" readingOrder="1"/>
    </xf>
    <xf numFmtId="0" fontId="2" fillId="0" borderId="29" xfId="0" applyNumberFormat="1" applyFont="1" applyFill="1" applyBorder="1" applyAlignment="1">
      <alignment vertical="top" wrapText="1"/>
    </xf>
    <xf numFmtId="0" fontId="3" fillId="0" borderId="0" xfId="0" applyNumberFormat="1" applyFont="1" applyFill="1" applyBorder="1" applyAlignment="1">
      <alignment horizontal="left" vertical="top" wrapText="1" readingOrder="1"/>
    </xf>
    <xf numFmtId="0" fontId="3" fillId="0" borderId="0" xfId="0" applyNumberFormat="1" applyFont="1" applyFill="1" applyBorder="1" applyAlignment="1">
      <alignment horizontal="right" vertical="top" wrapText="1" readingOrder="1"/>
    </xf>
    <xf numFmtId="0" fontId="12" fillId="0" borderId="26" xfId="0" applyNumberFormat="1" applyFont="1" applyFill="1" applyBorder="1" applyAlignment="1">
      <alignment wrapText="1" readingOrder="1"/>
    </xf>
    <xf numFmtId="0" fontId="7" fillId="0" borderId="26" xfId="0" applyNumberFormat="1" applyFont="1" applyFill="1" applyBorder="1" applyAlignment="1">
      <alignment horizontal="right" wrapText="1" readingOrder="1"/>
    </xf>
    <xf numFmtId="0" fontId="7" fillId="0" borderId="29" xfId="0" applyNumberFormat="1" applyFont="1" applyFill="1" applyBorder="1" applyAlignment="1">
      <alignment horizontal="right" wrapText="1" readingOrder="1"/>
    </xf>
    <xf numFmtId="0" fontId="4" fillId="0" borderId="0" xfId="0" applyNumberFormat="1" applyFont="1" applyFill="1" applyBorder="1" applyAlignment="1">
      <alignment horizontal="center" vertical="center" readingOrder="1"/>
    </xf>
    <xf numFmtId="0" fontId="4" fillId="0" borderId="0" xfId="0" applyNumberFormat="1" applyFont="1" applyFill="1" applyBorder="1" applyAlignment="1">
      <alignment horizontal="center" vertical="top" readingOrder="1"/>
    </xf>
    <xf numFmtId="0" fontId="4" fillId="0" borderId="0" xfId="0" applyNumberFormat="1" applyFont="1" applyFill="1" applyBorder="1" applyAlignment="1">
      <alignment horizontal="center" vertical="center" wrapText="1" readingOrder="1"/>
    </xf>
    <xf numFmtId="188" fontId="7" fillId="0" borderId="26" xfId="0" applyNumberFormat="1" applyFont="1" applyFill="1" applyBorder="1" applyAlignment="1">
      <alignment horizontal="right" wrapText="1" readingOrder="1"/>
    </xf>
    <xf numFmtId="188" fontId="6" fillId="0" borderId="28" xfId="0" applyNumberFormat="1" applyFont="1" applyFill="1" applyBorder="1" applyAlignment="1">
      <alignment horizontal="right" wrapText="1" readingOrder="1"/>
    </xf>
    <xf numFmtId="0" fontId="2" fillId="0" borderId="27" xfId="0" applyNumberFormat="1" applyFont="1" applyFill="1" applyBorder="1" applyAlignment="1">
      <alignment vertical="top" wrapText="1"/>
    </xf>
    <xf numFmtId="0" fontId="6" fillId="0" borderId="4" xfId="0" applyNumberFormat="1" applyFont="1" applyFill="1" applyBorder="1" applyAlignment="1">
      <alignment horizontal="center" vertical="center" wrapText="1" readingOrder="1"/>
    </xf>
    <xf numFmtId="0" fontId="2" fillId="0" borderId="5" xfId="0" applyNumberFormat="1" applyFont="1" applyFill="1" applyBorder="1" applyAlignment="1">
      <alignment vertical="top" wrapText="1"/>
    </xf>
    <xf numFmtId="0" fontId="2" fillId="0" borderId="6" xfId="0" applyNumberFormat="1" applyFont="1" applyFill="1" applyBorder="1" applyAlignment="1">
      <alignment vertical="top" wrapText="1"/>
    </xf>
    <xf numFmtId="188" fontId="6" fillId="0" borderId="4" xfId="0" applyNumberFormat="1" applyFont="1" applyFill="1" applyBorder="1" applyAlignment="1">
      <alignment horizontal="right" vertical="center" wrapText="1" readingOrder="1"/>
    </xf>
    <xf numFmtId="0" fontId="7" fillId="0" borderId="7" xfId="0" applyNumberFormat="1" applyFont="1" applyFill="1" applyBorder="1" applyAlignment="1">
      <alignment horizontal="left" vertical="center" readingOrder="1"/>
    </xf>
    <xf numFmtId="0" fontId="2" fillId="0" borderId="9" xfId="0" applyNumberFormat="1" applyFont="1" applyFill="1" applyBorder="1" applyAlignment="1">
      <alignment vertical="top"/>
    </xf>
    <xf numFmtId="0" fontId="2" fillId="0" borderId="8" xfId="0" applyNumberFormat="1" applyFont="1" applyFill="1" applyBorder="1" applyAlignment="1">
      <alignment vertical="top"/>
    </xf>
    <xf numFmtId="188" fontId="7" fillId="0" borderId="7" xfId="0" applyNumberFormat="1" applyFont="1" applyFill="1" applyBorder="1" applyAlignment="1">
      <alignment horizontal="right" vertical="center" readingOrder="1"/>
    </xf>
    <xf numFmtId="0" fontId="6" fillId="3" borderId="1" xfId="0" applyNumberFormat="1" applyFont="1" applyFill="1" applyBorder="1" applyAlignment="1">
      <alignment horizontal="center" vertical="center" wrapText="1" readingOrder="1"/>
    </xf>
    <xf numFmtId="0" fontId="2" fillId="0" borderId="3" xfId="0" applyNumberFormat="1" applyFont="1" applyFill="1" applyBorder="1" applyAlignment="1">
      <alignment vertical="top" wrapText="1"/>
    </xf>
    <xf numFmtId="0" fontId="2" fillId="0" borderId="2" xfId="0" applyNumberFormat="1" applyFont="1" applyFill="1" applyBorder="1" applyAlignment="1">
      <alignment vertical="top" wrapText="1"/>
    </xf>
    <xf numFmtId="0" fontId="12" fillId="0" borderId="0" xfId="0" applyNumberFormat="1" applyFont="1" applyFill="1" applyBorder="1" applyAlignment="1">
      <alignment vertical="top" wrapText="1" readingOrder="1"/>
    </xf>
    <xf numFmtId="0" fontId="6" fillId="3" borderId="11" xfId="0" applyNumberFormat="1" applyFont="1" applyFill="1" applyBorder="1" applyAlignment="1">
      <alignment horizontal="center" vertical="center" wrapText="1" readingOrder="1"/>
    </xf>
    <xf numFmtId="0" fontId="6" fillId="3" borderId="5" xfId="0" applyNumberFormat="1" applyFont="1" applyFill="1" applyBorder="1" applyAlignment="1">
      <alignment horizontal="center" vertical="center" wrapText="1" readingOrder="1"/>
    </xf>
    <xf numFmtId="0" fontId="6" fillId="3" borderId="6" xfId="0" applyNumberFormat="1" applyFont="1" applyFill="1" applyBorder="1" applyAlignment="1">
      <alignment horizontal="center" vertical="center" wrapText="1" readingOrder="1"/>
    </xf>
    <xf numFmtId="188" fontId="7" fillId="0" borderId="10" xfId="0" applyNumberFormat="1" applyFont="1" applyFill="1" applyBorder="1" applyAlignment="1">
      <alignment horizontal="right" wrapText="1" readingOrder="1"/>
    </xf>
    <xf numFmtId="188" fontId="7" fillId="0" borderId="9" xfId="0" applyNumberFormat="1" applyFont="1" applyFill="1" applyBorder="1" applyAlignment="1">
      <alignment horizontal="right" wrapText="1" readingOrder="1"/>
    </xf>
    <xf numFmtId="188" fontId="7" fillId="0" borderId="8" xfId="0" applyNumberFormat="1" applyFont="1" applyFill="1" applyBorder="1" applyAlignment="1">
      <alignment horizontal="right" wrapText="1" readingOrder="1"/>
    </xf>
    <xf numFmtId="0" fontId="7" fillId="0" borderId="10" xfId="0" applyNumberFormat="1" applyFont="1" applyFill="1" applyBorder="1" applyAlignment="1">
      <alignment horizontal="left" wrapText="1" readingOrder="1"/>
    </xf>
    <xf numFmtId="0" fontId="7" fillId="0" borderId="9" xfId="0" applyNumberFormat="1" applyFont="1" applyFill="1" applyBorder="1" applyAlignment="1">
      <alignment horizontal="left" wrapText="1" readingOrder="1"/>
    </xf>
    <xf numFmtId="0" fontId="7" fillId="0" borderId="8" xfId="0" applyNumberFormat="1" applyFont="1" applyFill="1" applyBorder="1" applyAlignment="1">
      <alignment horizontal="left" wrapText="1" readingOrder="1"/>
    </xf>
    <xf numFmtId="0" fontId="6" fillId="0" borderId="11" xfId="0" applyNumberFormat="1" applyFont="1" applyFill="1" applyBorder="1" applyAlignment="1">
      <alignment horizontal="center" vertical="center" wrapText="1" readingOrder="1"/>
    </xf>
    <xf numFmtId="0" fontId="6" fillId="0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horizontal="center" vertical="center" wrapText="1" readingOrder="1"/>
    </xf>
    <xf numFmtId="188" fontId="6" fillId="0" borderId="11" xfId="0" applyNumberFormat="1" applyFont="1" applyFill="1" applyBorder="1" applyAlignment="1">
      <alignment horizontal="right" vertical="center" wrapText="1" readingOrder="1"/>
    </xf>
    <xf numFmtId="188" fontId="6" fillId="0" borderId="5" xfId="0" applyNumberFormat="1" applyFont="1" applyFill="1" applyBorder="1" applyAlignment="1">
      <alignment horizontal="right" vertical="center" wrapText="1" readingOrder="1"/>
    </xf>
    <xf numFmtId="188" fontId="6" fillId="0" borderId="6" xfId="0" applyNumberFormat="1" applyFont="1" applyFill="1" applyBorder="1" applyAlignment="1">
      <alignment horizontal="right" vertical="center" wrapText="1" readingOrder="1"/>
    </xf>
    <xf numFmtId="0" fontId="14" fillId="0" borderId="4" xfId="0" applyNumberFormat="1" applyFont="1" applyFill="1" applyBorder="1" applyAlignment="1">
      <alignment vertical="top" wrapText="1" readingOrder="1"/>
    </xf>
    <xf numFmtId="188" fontId="14" fillId="0" borderId="4" xfId="0" applyNumberFormat="1" applyFont="1" applyFill="1" applyBorder="1" applyAlignment="1">
      <alignment horizontal="right" vertical="top" wrapText="1" readingOrder="1"/>
    </xf>
    <xf numFmtId="0" fontId="13" fillId="0" borderId="4" xfId="0" applyNumberFormat="1" applyFont="1" applyFill="1" applyBorder="1" applyAlignment="1">
      <alignment horizontal="center" vertical="top" wrapText="1" readingOrder="1"/>
    </xf>
    <xf numFmtId="188" fontId="13" fillId="0" borderId="4" xfId="0" applyNumberFormat="1" applyFont="1" applyFill="1" applyBorder="1" applyAlignment="1">
      <alignment horizontal="right" vertical="top" wrapText="1" readingOrder="1"/>
    </xf>
    <xf numFmtId="0" fontId="12" fillId="0" borderId="0" xfId="0" applyNumberFormat="1" applyFont="1" applyFill="1" applyBorder="1" applyAlignment="1">
      <alignment horizontal="left" vertical="center" wrapText="1" readingOrder="1"/>
    </xf>
    <xf numFmtId="0" fontId="2" fillId="0" borderId="0" xfId="0" applyFont="1" applyFill="1" applyBorder="1" applyAlignment="1">
      <alignment horizontal="left" vertical="center"/>
    </xf>
    <xf numFmtId="0" fontId="13" fillId="3" borderId="4" xfId="0" applyNumberFormat="1" applyFont="1" applyFill="1" applyBorder="1" applyAlignment="1">
      <alignment horizontal="center" vertical="center" wrapText="1" readingOrder="1"/>
    </xf>
    <xf numFmtId="0" fontId="9" fillId="0" borderId="50" xfId="0" applyNumberFormat="1" applyFont="1" applyFill="1" applyBorder="1" applyAlignment="1">
      <alignment vertical="top" wrapText="1" readingOrder="1"/>
    </xf>
    <xf numFmtId="0" fontId="2" fillId="0" borderId="37" xfId="0" applyFont="1" applyFill="1" applyBorder="1"/>
    <xf numFmtId="0" fontId="2" fillId="0" borderId="51" xfId="0" applyFont="1" applyFill="1" applyBorder="1"/>
    <xf numFmtId="0" fontId="21" fillId="0" borderId="48" xfId="0" applyFont="1" applyFill="1" applyBorder="1" applyAlignment="1">
      <alignment horizontal="center"/>
    </xf>
    <xf numFmtId="0" fontId="21" fillId="0" borderId="38" xfId="0" applyFont="1" applyFill="1" applyBorder="1" applyAlignment="1">
      <alignment horizontal="center"/>
    </xf>
    <xf numFmtId="0" fontId="21" fillId="0" borderId="49" xfId="0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right" vertical="top" wrapText="1" readingOrder="1"/>
    </xf>
    <xf numFmtId="0" fontId="15" fillId="0" borderId="0" xfId="0" applyNumberFormat="1" applyFont="1" applyFill="1" applyBorder="1" applyAlignment="1">
      <alignment vertical="top" wrapText="1" readingOrder="1"/>
    </xf>
    <xf numFmtId="0" fontId="9" fillId="0" borderId="34" xfId="0" applyNumberFormat="1" applyFont="1" applyFill="1" applyBorder="1" applyAlignment="1">
      <alignment vertical="center" wrapText="1" readingOrder="1"/>
    </xf>
    <xf numFmtId="0" fontId="2" fillId="0" borderId="35" xfId="0" applyNumberFormat="1" applyFont="1" applyFill="1" applyBorder="1" applyAlignment="1">
      <alignment vertical="center" wrapText="1"/>
    </xf>
    <xf numFmtId="0" fontId="6" fillId="3" borderId="34" xfId="0" applyNumberFormat="1" applyFont="1" applyFill="1" applyBorder="1" applyAlignment="1">
      <alignment horizontal="center" vertical="center" wrapText="1" readingOrder="1"/>
    </xf>
    <xf numFmtId="0" fontId="51" fillId="0" borderId="45" xfId="0" applyNumberFormat="1" applyFont="1" applyFill="1" applyBorder="1" applyAlignment="1">
      <alignment horizontal="center" vertical="center" wrapText="1"/>
    </xf>
    <xf numFmtId="0" fontId="51" fillId="0" borderId="35" xfId="0" applyNumberFormat="1" applyFont="1" applyFill="1" applyBorder="1" applyAlignment="1">
      <alignment horizontal="center" vertical="center" wrapText="1"/>
    </xf>
    <xf numFmtId="0" fontId="30" fillId="0" borderId="34" xfId="0" applyNumberFormat="1" applyFont="1" applyFill="1" applyBorder="1" applyAlignment="1">
      <alignment horizontal="center" vertical="center" wrapText="1" readingOrder="1"/>
    </xf>
    <xf numFmtId="0" fontId="2" fillId="0" borderId="36" xfId="0" applyNumberFormat="1" applyFont="1" applyFill="1" applyBorder="1" applyAlignment="1">
      <alignment vertical="center" wrapText="1"/>
    </xf>
    <xf numFmtId="0" fontId="51" fillId="0" borderId="45" xfId="0" applyNumberFormat="1" applyFont="1" applyFill="1" applyBorder="1" applyAlignment="1">
      <alignment horizontal="left" vertical="center" wrapText="1"/>
    </xf>
    <xf numFmtId="0" fontId="51" fillId="0" borderId="35" xfId="0" applyNumberFormat="1" applyFont="1" applyFill="1" applyBorder="1" applyAlignment="1">
      <alignment horizontal="left" vertical="center" wrapText="1"/>
    </xf>
    <xf numFmtId="0" fontId="32" fillId="0" borderId="0" xfId="2" applyFont="1" applyAlignment="1">
      <alignment horizontal="center"/>
    </xf>
    <xf numFmtId="43" fontId="34" fillId="0" borderId="0" xfId="3" applyFont="1" applyAlignment="1">
      <alignment horizontal="center"/>
    </xf>
    <xf numFmtId="0" fontId="29" fillId="0" borderId="0" xfId="0" applyNumberFormat="1" applyFont="1" applyFill="1" applyBorder="1" applyAlignment="1">
      <alignment horizontal="left" vertical="top" wrapText="1" readingOrder="1"/>
    </xf>
    <xf numFmtId="0" fontId="22" fillId="0" borderId="0" xfId="0" applyFont="1" applyFill="1" applyBorder="1"/>
    <xf numFmtId="0" fontId="28" fillId="0" borderId="0" xfId="0" applyNumberFormat="1" applyFont="1" applyFill="1" applyBorder="1" applyAlignment="1">
      <alignment horizontal="center" vertical="top" readingOrder="1"/>
    </xf>
    <xf numFmtId="0" fontId="23" fillId="2" borderId="0" xfId="0" applyNumberFormat="1" applyFont="1" applyFill="1" applyBorder="1" applyAlignment="1">
      <alignment wrapText="1" readingOrder="1"/>
    </xf>
    <xf numFmtId="0" fontId="20" fillId="2" borderId="0" xfId="0" applyNumberFormat="1" applyFont="1" applyFill="1" applyBorder="1" applyAlignment="1">
      <alignment wrapText="1" readingOrder="1"/>
    </xf>
    <xf numFmtId="0" fontId="6" fillId="0" borderId="15" xfId="0" applyNumberFormat="1" applyFont="1" applyFill="1" applyBorder="1" applyAlignment="1">
      <alignment horizontal="right" vertical="center" wrapText="1" readingOrder="1"/>
    </xf>
    <xf numFmtId="0" fontId="2" fillId="0" borderId="16" xfId="0" applyNumberFormat="1" applyFont="1" applyFill="1" applyBorder="1" applyAlignment="1">
      <alignment vertical="top" wrapText="1"/>
    </xf>
    <xf numFmtId="0" fontId="2" fillId="0" borderId="17" xfId="0" applyNumberFormat="1" applyFont="1" applyFill="1" applyBorder="1" applyAlignment="1">
      <alignment vertical="top" wrapText="1"/>
    </xf>
    <xf numFmtId="187" fontId="6" fillId="0" borderId="15" xfId="6" applyNumberFormat="1" applyFont="1" applyFill="1" applyBorder="1" applyAlignment="1">
      <alignment horizontal="right" vertical="top" wrapText="1" readingOrder="1"/>
    </xf>
    <xf numFmtId="0" fontId="2" fillId="0" borderId="17" xfId="6" applyNumberFormat="1" applyFont="1" applyFill="1" applyBorder="1" applyAlignment="1">
      <alignment vertical="top" wrapText="1"/>
    </xf>
    <xf numFmtId="0" fontId="7" fillId="0" borderId="12" xfId="0" applyNumberFormat="1" applyFont="1" applyFill="1" applyBorder="1" applyAlignment="1">
      <alignment horizontal="left" vertical="top" wrapText="1" readingOrder="1"/>
    </xf>
    <xf numFmtId="0" fontId="2" fillId="0" borderId="7" xfId="0" applyNumberFormat="1" applyFont="1" applyFill="1" applyBorder="1" applyAlignment="1">
      <alignment vertical="top" wrapText="1"/>
    </xf>
    <xf numFmtId="0" fontId="7" fillId="0" borderId="4" xfId="0" applyNumberFormat="1" applyFont="1" applyFill="1" applyBorder="1" applyAlignment="1">
      <alignment horizontal="left" vertical="top" wrapText="1" readingOrder="1"/>
    </xf>
    <xf numFmtId="0" fontId="7" fillId="0" borderId="4" xfId="6" applyNumberFormat="1" applyFont="1" applyFill="1" applyBorder="1" applyAlignment="1">
      <alignment horizontal="right" vertical="top" wrapText="1" readingOrder="1"/>
    </xf>
    <xf numFmtId="0" fontId="2" fillId="0" borderId="6" xfId="6" applyNumberFormat="1" applyFont="1" applyFill="1" applyBorder="1" applyAlignment="1">
      <alignment vertical="top" wrapText="1"/>
    </xf>
    <xf numFmtId="187" fontId="6" fillId="0" borderId="13" xfId="6" applyNumberFormat="1" applyFont="1" applyFill="1" applyBorder="1" applyAlignment="1">
      <alignment horizontal="right" vertical="top" wrapText="1" readingOrder="1"/>
    </xf>
    <xf numFmtId="0" fontId="6" fillId="0" borderId="4" xfId="0" applyNumberFormat="1" applyFont="1" applyFill="1" applyBorder="1" applyAlignment="1">
      <alignment horizontal="right" vertical="top" wrapText="1" readingOrder="1"/>
    </xf>
    <xf numFmtId="0" fontId="6" fillId="0" borderId="4" xfId="6" applyNumberFormat="1" applyFont="1" applyFill="1" applyBorder="1" applyAlignment="1">
      <alignment horizontal="right" vertical="top" wrapText="1" readingOrder="1"/>
    </xf>
    <xf numFmtId="187" fontId="7" fillId="0" borderId="4" xfId="6" applyNumberFormat="1" applyFont="1" applyFill="1" applyBorder="1" applyAlignment="1">
      <alignment horizontal="right" vertical="top" wrapText="1" readingOrder="1"/>
    </xf>
    <xf numFmtId="187" fontId="7" fillId="0" borderId="13" xfId="6" applyNumberFormat="1" applyFont="1" applyFill="1" applyBorder="1" applyAlignment="1">
      <alignment horizontal="right" vertical="top" wrapText="1" readingOrder="1"/>
    </xf>
    <xf numFmtId="187" fontId="6" fillId="0" borderId="4" xfId="6" applyNumberFormat="1" applyFont="1" applyFill="1" applyBorder="1" applyAlignment="1">
      <alignment horizontal="right" vertical="top" wrapText="1" readingOrder="1"/>
    </xf>
    <xf numFmtId="0" fontId="2" fillId="0" borderId="14" xfId="0" applyNumberFormat="1" applyFont="1" applyFill="1" applyBorder="1" applyAlignment="1">
      <alignment vertical="top" wrapText="1"/>
    </xf>
    <xf numFmtId="187" fontId="55" fillId="0" borderId="4" xfId="6" applyNumberFormat="1" applyFont="1" applyFill="1" applyBorder="1" applyAlignment="1">
      <alignment horizontal="right" vertical="top" wrapText="1" readingOrder="1"/>
    </xf>
    <xf numFmtId="0" fontId="56" fillId="0" borderId="6" xfId="6" applyNumberFormat="1" applyFont="1" applyFill="1" applyBorder="1" applyAlignment="1">
      <alignment vertical="top" wrapText="1"/>
    </xf>
    <xf numFmtId="187" fontId="57" fillId="0" borderId="4" xfId="6" applyNumberFormat="1" applyFont="1" applyFill="1" applyBorder="1" applyAlignment="1">
      <alignment horizontal="right" vertical="top" wrapText="1" readingOrder="1"/>
    </xf>
    <xf numFmtId="0" fontId="9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center" wrapText="1" readingOrder="1"/>
    </xf>
    <xf numFmtId="0" fontId="6" fillId="3" borderId="4" xfId="0" applyNumberFormat="1" applyFont="1" applyFill="1" applyBorder="1" applyAlignment="1">
      <alignment horizontal="center" vertical="center" wrapText="1" readingOrder="1"/>
    </xf>
    <xf numFmtId="0" fontId="2" fillId="3" borderId="10" xfId="0" applyNumberFormat="1" applyFont="1" applyFill="1" applyBorder="1" applyAlignment="1">
      <alignment vertical="top" wrapText="1"/>
    </xf>
    <xf numFmtId="0" fontId="2" fillId="0" borderId="8" xfId="0" applyNumberFormat="1" applyFont="1" applyFill="1" applyBorder="1" applyAlignment="1">
      <alignment vertical="top" wrapText="1"/>
    </xf>
    <xf numFmtId="0" fontId="7" fillId="3" borderId="4" xfId="0" applyNumberFormat="1" applyFont="1" applyFill="1" applyBorder="1" applyAlignment="1">
      <alignment horizontal="center" vertical="center" wrapText="1" readingOrder="1"/>
    </xf>
    <xf numFmtId="0" fontId="5" fillId="2" borderId="0" xfId="0" applyNumberFormat="1" applyFont="1" applyFill="1" applyBorder="1" applyAlignment="1">
      <alignment horizontal="center" vertical="center" readingOrder="1"/>
    </xf>
    <xf numFmtId="0" fontId="4" fillId="2" borderId="0" xfId="0" applyNumberFormat="1" applyFont="1" applyFill="1" applyBorder="1" applyAlignment="1">
      <alignment horizontal="center" vertical="center" readingOrder="1"/>
    </xf>
    <xf numFmtId="0" fontId="2" fillId="3" borderId="7" xfId="0" applyNumberFormat="1" applyFont="1" applyFill="1" applyBorder="1" applyAlignment="1">
      <alignment vertical="top" wrapText="1"/>
    </xf>
    <xf numFmtId="0" fontId="6" fillId="3" borderId="2" xfId="0" applyNumberFormat="1" applyFont="1" applyFill="1" applyBorder="1" applyAlignment="1">
      <alignment horizontal="center" vertical="center" wrapText="1" readingOrder="1"/>
    </xf>
    <xf numFmtId="0" fontId="2" fillId="3" borderId="8" xfId="0" applyNumberFormat="1" applyFont="1" applyFill="1" applyBorder="1" applyAlignment="1">
      <alignment vertical="top" wrapText="1"/>
    </xf>
    <xf numFmtId="0" fontId="6" fillId="3" borderId="3" xfId="0" applyNumberFormat="1" applyFont="1" applyFill="1" applyBorder="1" applyAlignment="1">
      <alignment horizontal="center" vertical="center" wrapText="1" readingOrder="1"/>
    </xf>
    <xf numFmtId="0" fontId="2" fillId="3" borderId="3" xfId="0" applyNumberFormat="1" applyFont="1" applyFill="1" applyBorder="1" applyAlignment="1">
      <alignment vertical="top" wrapText="1"/>
    </xf>
    <xf numFmtId="0" fontId="2" fillId="3" borderId="9" xfId="0" applyNumberFormat="1" applyFont="1" applyFill="1" applyBorder="1" applyAlignment="1">
      <alignment vertical="top" wrapText="1"/>
    </xf>
    <xf numFmtId="187" fontId="6" fillId="0" borderId="4" xfId="0" applyNumberFormat="1" applyFont="1" applyFill="1" applyBorder="1" applyAlignment="1">
      <alignment horizontal="right" vertical="top" wrapText="1" readingOrder="1"/>
    </xf>
    <xf numFmtId="187" fontId="6" fillId="0" borderId="13" xfId="0" applyNumberFormat="1" applyFont="1" applyFill="1" applyBorder="1" applyAlignment="1">
      <alignment horizontal="right" vertical="top" wrapText="1" readingOrder="1"/>
    </xf>
    <xf numFmtId="0" fontId="9" fillId="0" borderId="5" xfId="0" applyNumberFormat="1" applyFont="1" applyFill="1" applyBorder="1" applyAlignment="1">
      <alignment vertical="top" wrapText="1" readingOrder="1"/>
    </xf>
    <xf numFmtId="0" fontId="2" fillId="0" borderId="5" xfId="0" applyFont="1" applyFill="1" applyBorder="1"/>
    <xf numFmtId="187" fontId="7" fillId="0" borderId="4" xfId="0" applyNumberFormat="1" applyFont="1" applyFill="1" applyBorder="1" applyAlignment="1">
      <alignment horizontal="right" vertical="top" wrapText="1" readingOrder="1"/>
    </xf>
    <xf numFmtId="187" fontId="7" fillId="0" borderId="13" xfId="0" applyNumberFormat="1" applyFont="1" applyFill="1" applyBorder="1" applyAlignment="1">
      <alignment horizontal="right" vertical="top" wrapText="1" readingOrder="1"/>
    </xf>
    <xf numFmtId="0" fontId="2" fillId="3" borderId="1" xfId="0" applyNumberFormat="1" applyFont="1" applyFill="1" applyBorder="1" applyAlignment="1">
      <alignment horizontal="center" vertical="center" wrapText="1"/>
    </xf>
    <xf numFmtId="0" fontId="2" fillId="3" borderId="7" xfId="0" applyNumberFormat="1" applyFont="1" applyFill="1" applyBorder="1" applyAlignment="1">
      <alignment horizontal="center" vertical="center" wrapText="1"/>
    </xf>
    <xf numFmtId="187" fontId="6" fillId="0" borderId="15" xfId="0" applyNumberFormat="1" applyFont="1" applyFill="1" applyBorder="1" applyAlignment="1">
      <alignment horizontal="right" vertical="top" wrapText="1" readingOrder="1"/>
    </xf>
    <xf numFmtId="187" fontId="6" fillId="0" borderId="18" xfId="0" applyNumberFormat="1" applyFont="1" applyFill="1" applyBorder="1" applyAlignment="1">
      <alignment horizontal="right" vertical="top" wrapText="1" readingOrder="1"/>
    </xf>
    <xf numFmtId="0" fontId="7" fillId="0" borderId="4" xfId="0" applyNumberFormat="1" applyFont="1" applyFill="1" applyBorder="1" applyAlignment="1">
      <alignment horizontal="right" vertical="top" wrapText="1" readingOrder="1"/>
    </xf>
    <xf numFmtId="0" fontId="21" fillId="0" borderId="6" xfId="6" applyNumberFormat="1" applyFont="1" applyFill="1" applyBorder="1" applyAlignment="1">
      <alignment vertical="top" wrapText="1"/>
    </xf>
    <xf numFmtId="187" fontId="6" fillId="0" borderId="18" xfId="6" applyNumberFormat="1" applyFont="1" applyFill="1" applyBorder="1" applyAlignment="1">
      <alignment horizontal="right" vertical="top" wrapText="1" readingOrder="1"/>
    </xf>
    <xf numFmtId="0" fontId="4" fillId="2" borderId="0" xfId="0" applyNumberFormat="1" applyFont="1" applyFill="1" applyBorder="1" applyAlignment="1">
      <alignment horizontal="center" vertical="center" wrapText="1" readingOrder="1"/>
    </xf>
    <xf numFmtId="0" fontId="5" fillId="2" borderId="0" xfId="0" applyNumberFormat="1" applyFont="1" applyFill="1" applyBorder="1" applyAlignment="1">
      <alignment horizontal="center" vertical="center" wrapText="1" readingOrder="1"/>
    </xf>
    <xf numFmtId="187" fontId="6" fillId="0" borderId="60" xfId="0" applyNumberFormat="1" applyFont="1" applyFill="1" applyBorder="1" applyAlignment="1">
      <alignment horizontal="right" vertical="top" wrapText="1" readingOrder="1"/>
    </xf>
    <xf numFmtId="187" fontId="6" fillId="0" borderId="17" xfId="0" applyNumberFormat="1" applyFont="1" applyFill="1" applyBorder="1" applyAlignment="1">
      <alignment horizontal="right" vertical="top" wrapText="1" readingOrder="1"/>
    </xf>
    <xf numFmtId="187" fontId="6" fillId="0" borderId="11" xfId="0" applyNumberFormat="1" applyFont="1" applyFill="1" applyBorder="1" applyAlignment="1">
      <alignment horizontal="right" vertical="top" wrapText="1" readingOrder="1"/>
    </xf>
    <xf numFmtId="187" fontId="6" fillId="0" borderId="6" xfId="0" applyNumberFormat="1" applyFont="1" applyFill="1" applyBorder="1" applyAlignment="1">
      <alignment horizontal="right" vertical="top" wrapText="1" readingOrder="1"/>
    </xf>
    <xf numFmtId="187" fontId="7" fillId="0" borderId="11" xfId="0" applyNumberFormat="1" applyFont="1" applyFill="1" applyBorder="1" applyAlignment="1">
      <alignment horizontal="right" vertical="top" wrapText="1" readingOrder="1"/>
    </xf>
    <xf numFmtId="187" fontId="7" fillId="0" borderId="6" xfId="0" applyNumberFormat="1" applyFont="1" applyFill="1" applyBorder="1" applyAlignment="1">
      <alignment horizontal="right" vertical="top" wrapText="1" readingOrder="1"/>
    </xf>
    <xf numFmtId="0" fontId="6" fillId="0" borderId="61" xfId="0" applyNumberFormat="1" applyFont="1" applyFill="1" applyBorder="1" applyAlignment="1">
      <alignment horizontal="center" vertical="center" wrapText="1" readingOrder="1"/>
    </xf>
    <xf numFmtId="0" fontId="6" fillId="3" borderId="0" xfId="0" applyNumberFormat="1" applyFont="1" applyFill="1" applyBorder="1" applyAlignment="1">
      <alignment horizontal="center" vertical="center" readingOrder="1"/>
    </xf>
    <xf numFmtId="0" fontId="6" fillId="3" borderId="9" xfId="0" applyNumberFormat="1" applyFont="1" applyFill="1" applyBorder="1" applyAlignment="1">
      <alignment horizontal="center" vertical="center" readingOrder="1"/>
    </xf>
    <xf numFmtId="0" fontId="6" fillId="3" borderId="0" xfId="0" applyNumberFormat="1" applyFont="1" applyFill="1" applyBorder="1" applyAlignment="1">
      <alignment horizontal="center" vertical="center" wrapText="1" readingOrder="1"/>
    </xf>
    <xf numFmtId="0" fontId="6" fillId="3" borderId="9" xfId="0" applyNumberFormat="1" applyFont="1" applyFill="1" applyBorder="1" applyAlignment="1">
      <alignment horizontal="center" vertical="center" wrapText="1" readingOrder="1"/>
    </xf>
    <xf numFmtId="0" fontId="2" fillId="6" borderId="69" xfId="0" applyFont="1" applyFill="1" applyBorder="1" applyAlignment="1">
      <alignment horizontal="center" vertical="center"/>
    </xf>
    <xf numFmtId="0" fontId="53" fillId="6" borderId="70" xfId="0" applyFont="1" applyFill="1" applyBorder="1" applyAlignment="1">
      <alignment horizontal="center" vertical="center"/>
    </xf>
    <xf numFmtId="0" fontId="53" fillId="6" borderId="71" xfId="0" applyFont="1" applyFill="1" applyBorder="1" applyAlignment="1">
      <alignment horizontal="center" vertical="center"/>
    </xf>
    <xf numFmtId="0" fontId="21" fillId="6" borderId="70" xfId="0" applyFont="1" applyFill="1" applyBorder="1" applyAlignment="1">
      <alignment horizontal="center" vertical="center"/>
    </xf>
    <xf numFmtId="0" fontId="21" fillId="6" borderId="71" xfId="0" applyFont="1" applyFill="1" applyBorder="1" applyAlignment="1">
      <alignment horizontal="center" vertical="center"/>
    </xf>
    <xf numFmtId="0" fontId="6" fillId="2" borderId="0" xfId="0" applyNumberFormat="1" applyFont="1" applyFill="1" applyBorder="1" applyAlignment="1">
      <alignment vertical="center" wrapText="1" readingOrder="1"/>
    </xf>
    <xf numFmtId="0" fontId="6" fillId="2" borderId="0" xfId="0" applyNumberFormat="1" applyFont="1" applyFill="1" applyBorder="1" applyAlignment="1">
      <alignment horizontal="center" vertical="center" wrapText="1" readingOrder="1"/>
    </xf>
    <xf numFmtId="0" fontId="11" fillId="2" borderId="0" xfId="0" applyNumberFormat="1" applyFont="1" applyFill="1" applyBorder="1" applyAlignment="1">
      <alignment horizontal="center" vertical="center" wrapText="1" readingOrder="1"/>
    </xf>
    <xf numFmtId="0" fontId="6" fillId="0" borderId="0" xfId="0" applyNumberFormat="1" applyFont="1" applyFill="1" applyBorder="1" applyAlignment="1">
      <alignment horizontal="center" vertical="center" wrapText="1" readingOrder="1"/>
    </xf>
    <xf numFmtId="0" fontId="6" fillId="3" borderId="7" xfId="0" applyNumberFormat="1" applyFont="1" applyFill="1" applyBorder="1" applyAlignment="1">
      <alignment horizontal="center" vertical="center" wrapText="1" readingOrder="1"/>
    </xf>
    <xf numFmtId="0" fontId="2" fillId="0" borderId="9" xfId="0" applyNumberFormat="1" applyFont="1" applyFill="1" applyBorder="1" applyAlignment="1">
      <alignment vertical="top" wrapText="1"/>
    </xf>
    <xf numFmtId="187" fontId="7" fillId="0" borderId="4" xfId="0" applyNumberFormat="1" applyFont="1" applyFill="1" applyBorder="1" applyAlignment="1">
      <alignment horizontal="right" vertical="center" wrapText="1" readingOrder="1"/>
    </xf>
    <xf numFmtId="0" fontId="7" fillId="0" borderId="4" xfId="0" applyNumberFormat="1" applyFont="1" applyFill="1" applyBorder="1" applyAlignment="1">
      <alignment horizontal="right" vertical="center" wrapText="1" readingOrder="1"/>
    </xf>
    <xf numFmtId="0" fontId="6" fillId="0" borderId="4" xfId="0" applyNumberFormat="1" applyFont="1" applyFill="1" applyBorder="1" applyAlignment="1">
      <alignment horizontal="right" vertical="center" wrapText="1" readingOrder="1"/>
    </xf>
    <xf numFmtId="0" fontId="7" fillId="0" borderId="4" xfId="0" applyNumberFormat="1" applyFont="1" applyFill="1" applyBorder="1" applyAlignment="1">
      <alignment horizontal="left" vertical="center" wrapText="1" readingOrder="1"/>
    </xf>
    <xf numFmtId="0" fontId="2" fillId="0" borderId="10" xfId="0" applyNumberFormat="1" applyFont="1" applyFill="1" applyBorder="1" applyAlignment="1">
      <alignment vertical="top" wrapText="1"/>
    </xf>
    <xf numFmtId="187" fontId="6" fillId="0" borderId="4" xfId="0" applyNumberFormat="1" applyFont="1" applyFill="1" applyBorder="1" applyAlignment="1">
      <alignment horizontal="right" vertical="center" wrapText="1" readingOrder="1"/>
    </xf>
    <xf numFmtId="187" fontId="55" fillId="0" borderId="4" xfId="0" applyNumberFormat="1" applyFont="1" applyFill="1" applyBorder="1" applyAlignment="1">
      <alignment horizontal="right" vertical="center" wrapText="1" readingOrder="1"/>
    </xf>
    <xf numFmtId="0" fontId="56" fillId="0" borderId="6" xfId="0" applyNumberFormat="1" applyFont="1" applyFill="1" applyBorder="1" applyAlignment="1">
      <alignment vertical="top" wrapText="1"/>
    </xf>
    <xf numFmtId="0" fontId="2" fillId="0" borderId="20" xfId="0" applyNumberFormat="1" applyFont="1" applyFill="1" applyBorder="1" applyAlignment="1">
      <alignment vertical="top" wrapText="1"/>
    </xf>
    <xf numFmtId="0" fontId="2" fillId="0" borderId="19" xfId="0" applyNumberFormat="1" applyFont="1" applyFill="1" applyBorder="1" applyAlignment="1">
      <alignment vertical="top" wrapText="1"/>
    </xf>
    <xf numFmtId="0" fontId="56" fillId="0" borderId="5" xfId="0" applyNumberFormat="1" applyFont="1" applyFill="1" applyBorder="1" applyAlignment="1">
      <alignment vertical="top" wrapText="1"/>
    </xf>
    <xf numFmtId="0" fontId="2" fillId="0" borderId="5" xfId="0" applyNumberFormat="1" applyFont="1" applyFill="1" applyBorder="1" applyAlignment="1">
      <alignment horizontal="left" vertical="top" wrapText="1"/>
    </xf>
    <xf numFmtId="0" fontId="2" fillId="0" borderId="6" xfId="0" applyNumberFormat="1" applyFont="1" applyFill="1" applyBorder="1" applyAlignment="1">
      <alignment horizontal="left" vertical="top" wrapText="1"/>
    </xf>
    <xf numFmtId="187" fontId="6" fillId="0" borderId="15" xfId="0" applyNumberFormat="1" applyFont="1" applyFill="1" applyBorder="1" applyAlignment="1">
      <alignment horizontal="right" vertical="center" wrapText="1" readingOrder="1"/>
    </xf>
    <xf numFmtId="0" fontId="6" fillId="3" borderId="23" xfId="0" applyNumberFormat="1" applyFont="1" applyFill="1" applyBorder="1" applyAlignment="1">
      <alignment horizontal="center" vertical="center" wrapText="1" readingOrder="1"/>
    </xf>
    <xf numFmtId="0" fontId="6" fillId="3" borderId="22" xfId="0" applyNumberFormat="1" applyFont="1" applyFill="1" applyBorder="1" applyAlignment="1">
      <alignment horizontal="center" vertical="center" wrapText="1" readingOrder="1"/>
    </xf>
    <xf numFmtId="0" fontId="2" fillId="3" borderId="2" xfId="0" applyNumberFormat="1" applyFont="1" applyFill="1" applyBorder="1" applyAlignment="1">
      <alignment vertical="top" wrapText="1"/>
    </xf>
    <xf numFmtId="0" fontId="2" fillId="3" borderId="21" xfId="0" applyNumberFormat="1" applyFont="1" applyFill="1" applyBorder="1" applyAlignment="1">
      <alignment vertical="top" wrapText="1"/>
    </xf>
    <xf numFmtId="187" fontId="7" fillId="0" borderId="15" xfId="0" applyNumberFormat="1" applyFont="1" applyFill="1" applyBorder="1" applyAlignment="1">
      <alignment horizontal="right" vertical="center" wrapText="1" readingOrder="1"/>
    </xf>
    <xf numFmtId="0" fontId="5" fillId="2" borderId="9" xfId="0" applyNumberFormat="1" applyFont="1" applyFill="1" applyBorder="1" applyAlignment="1">
      <alignment horizontal="center" vertical="center" wrapText="1" readingOrder="1"/>
    </xf>
    <xf numFmtId="188" fontId="3" fillId="0" borderId="7" xfId="0" applyNumberFormat="1" applyFont="1" applyFill="1" applyBorder="1" applyAlignment="1">
      <alignment horizontal="right" vertical="center" wrapText="1" readingOrder="1"/>
    </xf>
    <xf numFmtId="0" fontId="17" fillId="3" borderId="31" xfId="0" applyNumberFormat="1" applyFont="1" applyFill="1" applyBorder="1" applyAlignment="1">
      <alignment horizontal="center" vertical="center" wrapText="1" readingOrder="1"/>
    </xf>
    <xf numFmtId="0" fontId="2" fillId="3" borderId="6" xfId="0" applyNumberFormat="1" applyFont="1" applyFill="1" applyBorder="1" applyAlignment="1">
      <alignment vertical="top" wrapText="1"/>
    </xf>
    <xf numFmtId="0" fontId="17" fillId="3" borderId="4" xfId="0" applyNumberFormat="1" applyFont="1" applyFill="1" applyBorder="1" applyAlignment="1">
      <alignment horizontal="center" vertical="center" wrapText="1" readingOrder="1"/>
    </xf>
    <xf numFmtId="0" fontId="19" fillId="4" borderId="4" xfId="0" applyNumberFormat="1" applyFont="1" applyFill="1" applyBorder="1" applyAlignment="1">
      <alignment vertical="center" wrapText="1" readingOrder="1"/>
    </xf>
    <xf numFmtId="0" fontId="2" fillId="4" borderId="14" xfId="0" applyNumberFormat="1" applyFont="1" applyFill="1" applyBorder="1" applyAlignment="1">
      <alignment vertical="top" wrapText="1"/>
    </xf>
    <xf numFmtId="0" fontId="2" fillId="4" borderId="7" xfId="0" applyNumberFormat="1" applyFont="1" applyFill="1" applyBorder="1" applyAlignment="1">
      <alignment vertical="top" wrapText="1"/>
    </xf>
    <xf numFmtId="0" fontId="3" fillId="0" borderId="9" xfId="0" applyNumberFormat="1" applyFont="1" applyFill="1" applyBorder="1" applyAlignment="1">
      <alignment horizontal="right" vertical="center" wrapText="1" readingOrder="1"/>
    </xf>
    <xf numFmtId="0" fontId="3" fillId="0" borderId="7" xfId="0" applyNumberFormat="1" applyFont="1" applyFill="1" applyBorder="1" applyAlignment="1">
      <alignment horizontal="right" vertical="center" wrapText="1" readingOrder="1"/>
    </xf>
    <xf numFmtId="188" fontId="16" fillId="0" borderId="15" xfId="0" applyNumberFormat="1" applyFont="1" applyFill="1" applyBorder="1" applyAlignment="1">
      <alignment horizontal="right" vertical="center" wrapText="1" readingOrder="1"/>
    </xf>
    <xf numFmtId="0" fontId="23" fillId="0" borderId="0" xfId="0" applyNumberFormat="1" applyFont="1" applyFill="1" applyBorder="1" applyAlignment="1">
      <alignment horizontal="center" vertical="top" readingOrder="1"/>
    </xf>
    <xf numFmtId="0" fontId="17" fillId="0" borderId="4" xfId="0" applyNumberFormat="1" applyFont="1" applyFill="1" applyBorder="1" applyAlignment="1">
      <alignment horizontal="right" vertical="center" wrapText="1" readingOrder="1"/>
    </xf>
    <xf numFmtId="0" fontId="16" fillId="0" borderId="15" xfId="0" applyNumberFormat="1" applyFont="1" applyFill="1" applyBorder="1" applyAlignment="1">
      <alignment horizontal="right" vertical="center" wrapText="1" readingOrder="1"/>
    </xf>
    <xf numFmtId="0" fontId="3" fillId="0" borderId="9" xfId="0" applyNumberFormat="1" applyFont="1" applyFill="1" applyBorder="1" applyAlignment="1">
      <alignment horizontal="left" vertical="center" wrapText="1" readingOrder="1"/>
    </xf>
    <xf numFmtId="0" fontId="2" fillId="3" borderId="32" xfId="0" applyNumberFormat="1" applyFont="1" applyFill="1" applyBorder="1" applyAlignment="1">
      <alignment vertical="top" wrapText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0" xfId="0" applyNumberFormat="1" applyFont="1" applyFill="1" applyBorder="1" applyAlignment="1">
      <alignment horizontal="center" vertical="top" wrapText="1" readingOrder="1"/>
    </xf>
    <xf numFmtId="0" fontId="18" fillId="0" borderId="9" xfId="0" applyNumberFormat="1" applyFont="1" applyFill="1" applyBorder="1" applyAlignment="1">
      <alignment horizontal="left" vertical="center" wrapText="1" readingOrder="1"/>
    </xf>
    <xf numFmtId="188" fontId="3" fillId="0" borderId="11" xfId="0" applyNumberFormat="1" applyFont="1" applyFill="1" applyBorder="1" applyAlignment="1">
      <alignment horizontal="right" vertical="center" wrapText="1" readingOrder="1"/>
    </xf>
    <xf numFmtId="188" fontId="3" fillId="0" borderId="6" xfId="0" applyNumberFormat="1" applyFont="1" applyFill="1" applyBorder="1" applyAlignment="1">
      <alignment horizontal="right" vertical="center" wrapText="1" readingOrder="1"/>
    </xf>
    <xf numFmtId="0" fontId="17" fillId="0" borderId="4" xfId="0" applyNumberFormat="1" applyFont="1" applyFill="1" applyBorder="1" applyAlignment="1" applyProtection="1">
      <alignment horizontal="right" vertical="center" wrapText="1" readingOrder="1"/>
      <protection locked="0"/>
    </xf>
    <xf numFmtId="0" fontId="2" fillId="0" borderId="6" xfId="0" applyNumberFormat="1" applyFont="1" applyFill="1" applyBorder="1" applyAlignment="1" applyProtection="1">
      <alignment vertical="top" wrapText="1"/>
      <protection locked="0"/>
    </xf>
    <xf numFmtId="0" fontId="16" fillId="0" borderId="15" xfId="0" applyNumberFormat="1" applyFont="1" applyFill="1" applyBorder="1" applyAlignment="1" applyProtection="1">
      <alignment horizontal="right" vertical="center" wrapText="1" readingOrder="1"/>
      <protection locked="0"/>
    </xf>
    <xf numFmtId="0" fontId="2" fillId="0" borderId="17" xfId="0" applyNumberFormat="1" applyFont="1" applyFill="1" applyBorder="1" applyAlignment="1" applyProtection="1">
      <alignment vertical="top" wrapText="1"/>
      <protection locked="0"/>
    </xf>
    <xf numFmtId="0" fontId="2" fillId="0" borderId="16" xfId="0" applyNumberFormat="1" applyFont="1" applyFill="1" applyBorder="1" applyAlignment="1" applyProtection="1">
      <alignment vertical="top" wrapText="1"/>
      <protection locked="0"/>
    </xf>
    <xf numFmtId="0" fontId="5" fillId="0" borderId="0" xfId="0" applyNumberFormat="1" applyFont="1" applyFill="1" applyBorder="1" applyAlignment="1">
      <alignment horizontal="center" vertical="top" wrapText="1" readingOrder="1"/>
    </xf>
    <xf numFmtId="0" fontId="6" fillId="3" borderId="40" xfId="0" applyNumberFormat="1" applyFont="1" applyFill="1" applyBorder="1" applyAlignment="1">
      <alignment horizontal="center" vertical="center" wrapText="1" readingOrder="1"/>
    </xf>
    <xf numFmtId="0" fontId="2" fillId="0" borderId="42" xfId="0" applyNumberFormat="1" applyFont="1" applyFill="1" applyBorder="1" applyAlignment="1">
      <alignment vertical="top" wrapText="1"/>
    </xf>
    <xf numFmtId="0" fontId="2" fillId="0" borderId="41" xfId="0" applyNumberFormat="1" applyFont="1" applyFill="1" applyBorder="1" applyAlignment="1">
      <alignment vertical="top" wrapText="1"/>
    </xf>
    <xf numFmtId="0" fontId="42" fillId="0" borderId="0" xfId="0" applyNumberFormat="1" applyFont="1" applyFill="1" applyBorder="1" applyAlignment="1">
      <alignment horizontal="right" vertical="center" wrapText="1" readingOrder="1"/>
    </xf>
    <xf numFmtId="191" fontId="42" fillId="0" borderId="0" xfId="0" applyNumberFormat="1" applyFont="1" applyFill="1" applyBorder="1" applyAlignment="1">
      <alignment horizontal="left" vertical="center" wrapText="1" readingOrder="1"/>
    </xf>
    <xf numFmtId="0" fontId="2" fillId="0" borderId="44" xfId="0" applyNumberFormat="1" applyFont="1" applyFill="1" applyBorder="1" applyAlignment="1">
      <alignment vertical="top" wrapText="1"/>
    </xf>
    <xf numFmtId="0" fontId="2" fillId="0" borderId="43" xfId="0" applyNumberFormat="1" applyFont="1" applyFill="1" applyBorder="1" applyAlignment="1">
      <alignment vertical="top" wrapText="1"/>
    </xf>
    <xf numFmtId="188" fontId="41" fillId="0" borderId="4" xfId="0" applyNumberFormat="1" applyFont="1" applyFill="1" applyBorder="1" applyAlignment="1">
      <alignment horizontal="right" vertical="center" wrapText="1" readingOrder="1"/>
    </xf>
    <xf numFmtId="0" fontId="3" fillId="0" borderId="4" xfId="0" applyNumberFormat="1" applyFont="1" applyFill="1" applyBorder="1" applyAlignment="1">
      <alignment vertical="center" wrapText="1" readingOrder="1"/>
    </xf>
    <xf numFmtId="188" fontId="3" fillId="0" borderId="4" xfId="0" applyNumberFormat="1" applyFont="1" applyFill="1" applyBorder="1" applyAlignment="1">
      <alignment horizontal="right" vertical="center" wrapText="1" readingOrder="1"/>
    </xf>
    <xf numFmtId="0" fontId="17" fillId="3" borderId="4" xfId="0" applyNumberFormat="1" applyFont="1" applyFill="1" applyBorder="1" applyAlignment="1">
      <alignment horizontal="right" vertical="center" wrapText="1" readingOrder="1"/>
    </xf>
    <xf numFmtId="188" fontId="40" fillId="3" borderId="4" xfId="0" applyNumberFormat="1" applyFont="1" applyFill="1" applyBorder="1" applyAlignment="1">
      <alignment horizontal="right" vertical="center" wrapText="1" readingOrder="1"/>
    </xf>
    <xf numFmtId="0" fontId="3" fillId="0" borderId="4" xfId="0" applyNumberFormat="1" applyFont="1" applyFill="1" applyBorder="1" applyAlignment="1">
      <alignment horizontal="left" vertical="top" wrapText="1" readingOrder="1"/>
    </xf>
    <xf numFmtId="0" fontId="3" fillId="0" borderId="4" xfId="0" applyNumberFormat="1" applyFont="1" applyFill="1" applyBorder="1" applyAlignment="1">
      <alignment vertical="top" wrapText="1" readingOrder="1"/>
    </xf>
    <xf numFmtId="0" fontId="39" fillId="3" borderId="4" xfId="0" applyNumberFormat="1" applyFont="1" applyFill="1" applyBorder="1" applyAlignment="1">
      <alignment horizontal="center" vertical="top" wrapText="1" readingOrder="1"/>
    </xf>
  </cellXfs>
  <cellStyles count="7">
    <cellStyle name="Hyperlink" xfId="4" builtinId="8"/>
    <cellStyle name="Normal" xfId="6"/>
    <cellStyle name="เครื่องหมายจุลภาค" xfId="1" builtinId="3"/>
    <cellStyle name="เครื่องหมายจุลภาค 2" xfId="3"/>
    <cellStyle name="เครื่องหมายจุลภาค 3" xfId="5"/>
    <cellStyle name="ปกติ" xfId="0" builtinId="0"/>
    <cellStyle name="ปกติ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A9A9A9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5"/>
  <sheetViews>
    <sheetView showGridLines="0" zoomScaleNormal="100" workbookViewId="0">
      <pane ySplit="7" topLeftCell="A8" activePane="bottomLeft" state="frozen"/>
      <selection activeCell="I30" sqref="I30:J30"/>
      <selection pane="bottomLeft" activeCell="F25" sqref="F25:G25"/>
    </sheetView>
  </sheetViews>
  <sheetFormatPr defaultRowHeight="14.25" x14ac:dyDescent="0.2"/>
  <cols>
    <col min="1" max="2" width="0.125" customWidth="1"/>
    <col min="3" max="3" width="0.25" customWidth="1"/>
    <col min="4" max="4" width="0.125" customWidth="1"/>
    <col min="5" max="5" width="3.25" customWidth="1"/>
    <col min="6" max="6" width="5.875" customWidth="1"/>
    <col min="7" max="7" width="33.375" customWidth="1"/>
    <col min="8" max="8" width="2.125" hidden="1" customWidth="1"/>
    <col min="9" max="9" width="6.25" customWidth="1"/>
    <col min="10" max="10" width="16.875" customWidth="1"/>
    <col min="11" max="11" width="3.625" style="128" customWidth="1"/>
    <col min="12" max="12" width="13.625" customWidth="1"/>
    <col min="13" max="13" width="0.75" customWidth="1"/>
    <col min="14" max="14" width="0" hidden="1" customWidth="1"/>
    <col min="15" max="15" width="19" customWidth="1"/>
  </cols>
  <sheetData>
    <row r="1" spans="2:14" ht="16.350000000000001" customHeight="1" x14ac:dyDescent="0.2"/>
    <row r="2" spans="2:14" ht="19.899999999999999" customHeight="1" x14ac:dyDescent="0.2">
      <c r="C2" s="315" t="s">
        <v>162</v>
      </c>
      <c r="D2" s="307"/>
      <c r="E2" s="307"/>
      <c r="F2" s="307"/>
      <c r="G2" s="307"/>
      <c r="H2" s="307"/>
      <c r="I2" s="307"/>
      <c r="J2" s="307"/>
      <c r="K2" s="307"/>
      <c r="L2" s="307"/>
    </row>
    <row r="3" spans="2:14" ht="3" customHeight="1" x14ac:dyDescent="0.2"/>
    <row r="4" spans="2:14" ht="19.899999999999999" customHeight="1" x14ac:dyDescent="0.2">
      <c r="D4" s="315" t="s">
        <v>163</v>
      </c>
      <c r="E4" s="307"/>
      <c r="F4" s="307"/>
      <c r="G4" s="307"/>
      <c r="H4" s="307"/>
      <c r="I4" s="307"/>
      <c r="J4" s="307"/>
      <c r="K4" s="307"/>
      <c r="L4" s="307"/>
      <c r="M4" s="307"/>
      <c r="N4" s="307"/>
    </row>
    <row r="5" spans="2:14" ht="1.9" customHeight="1" x14ac:dyDescent="0.2"/>
    <row r="6" spans="2:14" ht="18" customHeight="1" x14ac:dyDescent="0.2">
      <c r="D6" s="316" t="s">
        <v>164</v>
      </c>
      <c r="E6" s="307"/>
      <c r="F6" s="307"/>
      <c r="G6" s="307"/>
      <c r="H6" s="307"/>
      <c r="I6" s="307"/>
      <c r="J6" s="307"/>
      <c r="K6" s="307"/>
      <c r="L6" s="307"/>
      <c r="M6" s="307"/>
      <c r="N6" s="307"/>
    </row>
    <row r="7" spans="2:14" ht="10.15" customHeight="1" x14ac:dyDescent="0.2"/>
    <row r="8" spans="2:14" ht="4.1500000000000004" customHeight="1" x14ac:dyDescent="0.2"/>
    <row r="9" spans="2:14" x14ac:dyDescent="0.2">
      <c r="B9" s="306" t="s">
        <v>13</v>
      </c>
      <c r="C9" s="307"/>
      <c r="D9" s="307"/>
      <c r="E9" s="307"/>
      <c r="F9" s="39" t="s">
        <v>13</v>
      </c>
      <c r="G9" s="39" t="s">
        <v>13</v>
      </c>
      <c r="H9" s="312" t="s">
        <v>165</v>
      </c>
      <c r="I9" s="307"/>
      <c r="J9" s="200" t="s">
        <v>379</v>
      </c>
      <c r="K9" s="200"/>
      <c r="L9" s="200" t="s">
        <v>380</v>
      </c>
      <c r="M9" s="56"/>
    </row>
    <row r="10" spans="2:14" x14ac:dyDescent="0.2">
      <c r="B10" s="39"/>
      <c r="F10" s="39"/>
      <c r="G10" s="39"/>
      <c r="H10" s="54"/>
      <c r="J10" s="57"/>
      <c r="K10" s="145"/>
      <c r="L10" s="145"/>
    </row>
    <row r="11" spans="2:14" ht="25.5" customHeight="1" x14ac:dyDescent="0.35">
      <c r="B11" s="39" t="s">
        <v>223</v>
      </c>
      <c r="C11" s="58" t="s">
        <v>224</v>
      </c>
      <c r="D11" s="58"/>
      <c r="E11" s="58"/>
      <c r="F11" s="58"/>
      <c r="G11" s="58"/>
      <c r="H11" s="311">
        <v>2</v>
      </c>
      <c r="I11" s="307"/>
      <c r="J11" s="205">
        <v>38139861.859999999</v>
      </c>
      <c r="K11" s="205"/>
      <c r="L11" s="205">
        <v>33574748.859999999</v>
      </c>
      <c r="M11" s="59"/>
    </row>
    <row r="12" spans="2:14" ht="22.7" customHeight="1" x14ac:dyDescent="0.2">
      <c r="B12" s="310" t="s">
        <v>166</v>
      </c>
      <c r="C12" s="310"/>
      <c r="D12" s="310"/>
      <c r="E12" s="310"/>
      <c r="F12" s="310"/>
      <c r="G12" s="310"/>
      <c r="H12" s="311" t="s">
        <v>13</v>
      </c>
      <c r="I12" s="307"/>
      <c r="L12" s="128"/>
    </row>
    <row r="13" spans="2:14" ht="17.100000000000001" customHeight="1" x14ac:dyDescent="0.2">
      <c r="B13" s="306" t="s">
        <v>13</v>
      </c>
      <c r="C13" s="307"/>
      <c r="D13" s="307"/>
      <c r="E13" s="307"/>
      <c r="F13" s="310" t="s">
        <v>167</v>
      </c>
      <c r="G13" s="307"/>
      <c r="H13" s="311"/>
      <c r="I13" s="307"/>
      <c r="J13" s="203"/>
      <c r="K13" s="203"/>
      <c r="L13" s="203"/>
      <c r="M13" s="204"/>
    </row>
    <row r="14" spans="2:14" ht="17.100000000000001" customHeight="1" x14ac:dyDescent="0.2">
      <c r="B14" s="306" t="s">
        <v>13</v>
      </c>
      <c r="C14" s="307"/>
      <c r="D14" s="307"/>
      <c r="E14" s="307"/>
      <c r="F14" s="308" t="s">
        <v>168</v>
      </c>
      <c r="G14" s="307"/>
      <c r="H14" s="309">
        <v>3</v>
      </c>
      <c r="I14" s="307"/>
      <c r="J14" s="155">
        <v>16385234.93</v>
      </c>
      <c r="K14" s="155"/>
      <c r="L14" s="155">
        <v>16005123.92</v>
      </c>
      <c r="M14" s="199"/>
    </row>
    <row r="15" spans="2:14" s="128" customFormat="1" ht="17.100000000000001" customHeight="1" x14ac:dyDescent="0.2">
      <c r="B15" s="133"/>
      <c r="F15" s="308" t="s">
        <v>401</v>
      </c>
      <c r="G15" s="307"/>
      <c r="H15" s="143"/>
      <c r="J15" s="199">
        <v>0</v>
      </c>
      <c r="K15" s="199"/>
      <c r="L15" s="155">
        <v>1408489</v>
      </c>
      <c r="M15" s="199"/>
    </row>
    <row r="16" spans="2:14" ht="17.100000000000001" customHeight="1" x14ac:dyDescent="0.2">
      <c r="B16" s="306" t="s">
        <v>13</v>
      </c>
      <c r="C16" s="307"/>
      <c r="D16" s="307"/>
      <c r="E16" s="307"/>
      <c r="F16" s="308" t="s">
        <v>169</v>
      </c>
      <c r="G16" s="307"/>
      <c r="H16" s="309">
        <v>4</v>
      </c>
      <c r="I16" s="307"/>
      <c r="J16" s="134">
        <v>12185.06</v>
      </c>
      <c r="K16" s="134"/>
      <c r="L16" s="134">
        <v>17601.28</v>
      </c>
      <c r="M16" s="56"/>
    </row>
    <row r="17" spans="2:13" ht="17.100000000000001" customHeight="1" x14ac:dyDescent="0.2">
      <c r="B17" s="306" t="s">
        <v>13</v>
      </c>
      <c r="C17" s="307"/>
      <c r="D17" s="307"/>
      <c r="E17" s="307"/>
      <c r="F17" s="308" t="s">
        <v>170</v>
      </c>
      <c r="G17" s="307"/>
      <c r="H17" s="309">
        <v>5</v>
      </c>
      <c r="I17" s="307"/>
      <c r="J17" s="155">
        <v>326390</v>
      </c>
      <c r="K17" s="155"/>
      <c r="L17" s="155">
        <v>286735</v>
      </c>
      <c r="M17" s="56"/>
    </row>
    <row r="18" spans="2:13" ht="17.100000000000001" customHeight="1" x14ac:dyDescent="0.2">
      <c r="B18" s="306" t="s">
        <v>13</v>
      </c>
      <c r="C18" s="307"/>
      <c r="D18" s="307"/>
      <c r="E18" s="307"/>
      <c r="F18" s="308" t="s">
        <v>171</v>
      </c>
      <c r="G18" s="307"/>
      <c r="H18" s="309">
        <v>6</v>
      </c>
      <c r="I18" s="307"/>
      <c r="J18" s="155">
        <v>220085.77</v>
      </c>
      <c r="K18" s="155"/>
      <c r="L18" s="155">
        <v>221745.95</v>
      </c>
      <c r="M18" s="56"/>
    </row>
    <row r="19" spans="2:13" ht="17.100000000000001" customHeight="1" x14ac:dyDescent="0.2">
      <c r="B19" s="306" t="s">
        <v>13</v>
      </c>
      <c r="C19" s="307"/>
      <c r="D19" s="307"/>
      <c r="E19" s="307"/>
      <c r="F19" s="310" t="s">
        <v>402</v>
      </c>
      <c r="G19" s="307"/>
      <c r="H19" s="311" t="s">
        <v>13</v>
      </c>
      <c r="I19" s="307"/>
      <c r="J19" s="201">
        <v>16943895.760000002</v>
      </c>
      <c r="K19" s="201"/>
      <c r="L19" s="201">
        <f>SUM(L14:L18)</f>
        <v>17939695.150000002</v>
      </c>
      <c r="M19" s="56"/>
    </row>
    <row r="20" spans="2:13" ht="17.100000000000001" customHeight="1" x14ac:dyDescent="0.2">
      <c r="B20" s="310" t="s">
        <v>172</v>
      </c>
      <c r="C20" s="307"/>
      <c r="D20" s="307"/>
      <c r="E20" s="307"/>
      <c r="F20" s="307"/>
      <c r="G20" s="307"/>
      <c r="H20" s="312"/>
      <c r="I20" s="307"/>
      <c r="J20" s="201">
        <f>SUM(J19)</f>
        <v>16943895.760000002</v>
      </c>
      <c r="K20" s="201"/>
      <c r="L20" s="201">
        <f>SUM(L19)</f>
        <v>17939695.150000002</v>
      </c>
      <c r="M20" s="56"/>
    </row>
    <row r="21" spans="2:13" ht="17.100000000000001" customHeight="1" x14ac:dyDescent="0.2">
      <c r="B21" s="53"/>
      <c r="H21" s="54"/>
      <c r="J21" s="202"/>
      <c r="K21" s="202"/>
      <c r="L21" s="202"/>
    </row>
    <row r="22" spans="2:13" ht="17.100000000000001" customHeight="1" x14ac:dyDescent="0.35">
      <c r="B22" s="53"/>
      <c r="D22" s="55" t="s">
        <v>222</v>
      </c>
      <c r="E22" s="56"/>
      <c r="F22" s="56"/>
      <c r="G22" s="56"/>
      <c r="H22" s="311">
        <v>2</v>
      </c>
      <c r="I22" s="307"/>
      <c r="J22" s="206">
        <f>SUM(J11)</f>
        <v>38139861.859999999</v>
      </c>
      <c r="K22" s="206"/>
      <c r="L22" s="206">
        <f>SUM(L11)</f>
        <v>33574748.859999999</v>
      </c>
    </row>
    <row r="23" spans="2:13" ht="22.7" customHeight="1" x14ac:dyDescent="0.2">
      <c r="C23" s="55" t="s">
        <v>173</v>
      </c>
      <c r="D23" s="56"/>
      <c r="E23" s="56"/>
      <c r="F23" s="56"/>
      <c r="G23" s="56"/>
      <c r="H23" s="56"/>
      <c r="J23" s="158" t="s">
        <v>13</v>
      </c>
      <c r="K23" s="158"/>
      <c r="L23" s="158" t="s">
        <v>13</v>
      </c>
      <c r="M23" s="56"/>
    </row>
    <row r="24" spans="2:13" ht="17.100000000000001" customHeight="1" x14ac:dyDescent="0.2">
      <c r="B24" s="306" t="s">
        <v>13</v>
      </c>
      <c r="C24" s="307"/>
      <c r="D24" s="307"/>
      <c r="E24" s="307"/>
      <c r="F24" s="310" t="s">
        <v>174</v>
      </c>
      <c r="G24" s="307"/>
      <c r="H24" s="311" t="s">
        <v>13</v>
      </c>
      <c r="I24" s="307"/>
      <c r="J24" s="158" t="s">
        <v>13</v>
      </c>
      <c r="K24" s="158"/>
      <c r="L24" s="158" t="s">
        <v>13</v>
      </c>
      <c r="M24" s="56"/>
    </row>
    <row r="25" spans="2:13" ht="17.100000000000001" customHeight="1" x14ac:dyDescent="0.2">
      <c r="B25" s="306" t="s">
        <v>13</v>
      </c>
      <c r="C25" s="307"/>
      <c r="D25" s="307"/>
      <c r="E25" s="307"/>
      <c r="F25" s="308" t="s">
        <v>175</v>
      </c>
      <c r="G25" s="307"/>
      <c r="H25" s="309">
        <v>7</v>
      </c>
      <c r="I25" s="307"/>
      <c r="J25" s="155">
        <v>2915190</v>
      </c>
      <c r="K25" s="155"/>
      <c r="L25" s="155">
        <v>1524543</v>
      </c>
      <c r="M25" s="56"/>
    </row>
    <row r="26" spans="2:13" ht="17.100000000000001" customHeight="1" x14ac:dyDescent="0.2">
      <c r="B26" s="306" t="s">
        <v>13</v>
      </c>
      <c r="C26" s="307"/>
      <c r="D26" s="307"/>
      <c r="E26" s="307"/>
      <c r="F26" s="308" t="s">
        <v>176</v>
      </c>
      <c r="G26" s="307"/>
      <c r="H26" s="309">
        <v>8</v>
      </c>
      <c r="I26" s="307"/>
      <c r="J26" s="155">
        <v>1026771.63</v>
      </c>
      <c r="K26" s="155"/>
      <c r="L26" s="155">
        <v>1185442.75</v>
      </c>
      <c r="M26" s="56"/>
    </row>
    <row r="27" spans="2:13" ht="17.100000000000001" customHeight="1" x14ac:dyDescent="0.2">
      <c r="B27" s="306" t="s">
        <v>13</v>
      </c>
      <c r="C27" s="307"/>
      <c r="D27" s="307"/>
      <c r="E27" s="307"/>
      <c r="F27" s="310" t="s">
        <v>403</v>
      </c>
      <c r="G27" s="307"/>
      <c r="H27" s="311" t="s">
        <v>13</v>
      </c>
      <c r="I27" s="307"/>
      <c r="J27" s="201">
        <v>3941961.63</v>
      </c>
      <c r="K27" s="201"/>
      <c r="L27" s="201">
        <f>SUM(L25:L26)</f>
        <v>2709985.75</v>
      </c>
      <c r="M27" s="56"/>
    </row>
    <row r="28" spans="2:13" ht="17.100000000000001" customHeight="1" x14ac:dyDescent="0.2">
      <c r="B28" s="310" t="s">
        <v>177</v>
      </c>
      <c r="C28" s="307"/>
      <c r="D28" s="307"/>
      <c r="E28" s="307"/>
      <c r="F28" s="307"/>
      <c r="G28" s="307"/>
      <c r="H28" s="312" t="s">
        <v>13</v>
      </c>
      <c r="I28" s="307"/>
      <c r="J28" s="207">
        <v>3941961.63</v>
      </c>
      <c r="K28" s="207"/>
      <c r="L28" s="207">
        <f>SUM(L27)</f>
        <v>2709985.75</v>
      </c>
      <c r="M28" s="56"/>
    </row>
    <row r="29" spans="2:13" ht="22.7" customHeight="1" x14ac:dyDescent="0.2">
      <c r="B29" s="310" t="s">
        <v>178</v>
      </c>
      <c r="C29" s="307"/>
      <c r="D29" s="307"/>
      <c r="E29" s="307"/>
      <c r="F29" s="307"/>
      <c r="G29" s="307"/>
      <c r="H29" s="311" t="s">
        <v>13</v>
      </c>
      <c r="I29" s="307"/>
      <c r="J29" s="132" t="s">
        <v>13</v>
      </c>
      <c r="K29" s="132"/>
      <c r="L29" s="132" t="s">
        <v>13</v>
      </c>
      <c r="M29" s="56"/>
    </row>
    <row r="30" spans="2:13" ht="17.100000000000001" customHeight="1" x14ac:dyDescent="0.2">
      <c r="B30" s="306" t="s">
        <v>13</v>
      </c>
      <c r="C30" s="307"/>
      <c r="D30" s="307"/>
      <c r="E30" s="307"/>
      <c r="F30" s="308" t="s">
        <v>178</v>
      </c>
      <c r="G30" s="307"/>
      <c r="H30" s="309">
        <v>9</v>
      </c>
      <c r="I30" s="307"/>
      <c r="J30" s="155">
        <v>5124415</v>
      </c>
      <c r="K30" s="155"/>
      <c r="L30" s="155">
        <v>7504197.71</v>
      </c>
      <c r="M30" s="56"/>
    </row>
    <row r="31" spans="2:13" ht="17.100000000000001" customHeight="1" x14ac:dyDescent="0.2">
      <c r="B31" s="306" t="s">
        <v>13</v>
      </c>
      <c r="C31" s="307"/>
      <c r="D31" s="307"/>
      <c r="E31" s="307"/>
      <c r="F31" s="308" t="s">
        <v>179</v>
      </c>
      <c r="G31" s="307"/>
      <c r="H31" s="309">
        <v>10</v>
      </c>
      <c r="I31" s="307"/>
      <c r="J31" s="155">
        <v>7877519.1299999999</v>
      </c>
      <c r="K31" s="155"/>
      <c r="L31" s="155">
        <v>7725511.6900000004</v>
      </c>
      <c r="M31" s="56"/>
    </row>
    <row r="32" spans="2:13" ht="17.100000000000001" customHeight="1" x14ac:dyDescent="0.2">
      <c r="B32" s="306" t="s">
        <v>13</v>
      </c>
      <c r="C32" s="307"/>
      <c r="D32" s="307"/>
      <c r="E32" s="307"/>
      <c r="F32" s="310" t="s">
        <v>180</v>
      </c>
      <c r="G32" s="307"/>
      <c r="H32" s="311" t="s">
        <v>13</v>
      </c>
      <c r="I32" s="307"/>
      <c r="J32" s="201">
        <v>13001934.130000001</v>
      </c>
      <c r="K32" s="201"/>
      <c r="L32" s="201">
        <f>SUM(L30:L31)</f>
        <v>15229709.4</v>
      </c>
      <c r="M32" s="56"/>
    </row>
    <row r="33" spans="1:16" ht="17.100000000000001" customHeight="1" x14ac:dyDescent="0.2">
      <c r="B33" s="310" t="s">
        <v>181</v>
      </c>
      <c r="C33" s="307"/>
      <c r="D33" s="307"/>
      <c r="E33" s="307"/>
      <c r="F33" s="307"/>
      <c r="G33" s="307"/>
      <c r="H33" s="312" t="s">
        <v>13</v>
      </c>
      <c r="I33" s="307"/>
      <c r="J33" s="207">
        <f>SUM(J28,J32)</f>
        <v>16943895.760000002</v>
      </c>
      <c r="K33" s="207"/>
      <c r="L33" s="207">
        <f>SUM(L27,L32)</f>
        <v>17939695.149999999</v>
      </c>
      <c r="M33" s="56"/>
    </row>
    <row r="36" spans="1:16" x14ac:dyDescent="0.2">
      <c r="C36" s="305" t="s">
        <v>225</v>
      </c>
      <c r="D36" s="305"/>
      <c r="E36" s="305"/>
      <c r="F36" s="305"/>
      <c r="G36" s="305"/>
    </row>
    <row r="37" spans="1:16" x14ac:dyDescent="0.2">
      <c r="C37" s="66"/>
      <c r="D37" s="66"/>
      <c r="E37" s="66"/>
      <c r="F37" s="66"/>
      <c r="G37" s="66"/>
    </row>
    <row r="38" spans="1:16" s="289" customFormat="1" x14ac:dyDescent="0.2">
      <c r="C38" s="288"/>
      <c r="D38" s="288"/>
      <c r="E38" s="288"/>
      <c r="F38" s="288"/>
      <c r="G38" s="288"/>
    </row>
    <row r="39" spans="1:16" s="289" customFormat="1" x14ac:dyDescent="0.2">
      <c r="C39" s="288"/>
      <c r="D39" s="288"/>
      <c r="E39" s="288"/>
      <c r="F39" s="288"/>
      <c r="G39" s="288"/>
    </row>
    <row r="41" spans="1:16" s="62" customFormat="1" ht="18" customHeight="1" x14ac:dyDescent="0.2">
      <c r="C41" s="61" t="s">
        <v>226</v>
      </c>
      <c r="E41" s="313" t="s">
        <v>443</v>
      </c>
      <c r="F41" s="314"/>
      <c r="G41" s="314"/>
      <c r="H41" s="314"/>
      <c r="I41" s="314"/>
      <c r="J41" s="314"/>
      <c r="K41" s="314"/>
      <c r="L41" s="314"/>
      <c r="M41" s="314"/>
      <c r="N41" s="314"/>
      <c r="O41" s="314"/>
      <c r="P41" s="61"/>
    </row>
    <row r="42" spans="1:16" s="62" customFormat="1" ht="3.2" customHeight="1" x14ac:dyDescent="0.2"/>
    <row r="43" spans="1:16" s="62" customFormat="1" ht="18" customHeight="1" x14ac:dyDescent="0.2">
      <c r="B43" s="61" t="s">
        <v>227</v>
      </c>
      <c r="C43" s="313" t="s">
        <v>442</v>
      </c>
      <c r="D43" s="314"/>
      <c r="E43" s="314"/>
      <c r="F43" s="314"/>
      <c r="G43" s="314"/>
      <c r="H43" s="314"/>
      <c r="I43" s="314"/>
      <c r="J43" s="314"/>
      <c r="K43" s="314"/>
      <c r="L43" s="314"/>
      <c r="M43" s="314"/>
      <c r="N43" s="314"/>
      <c r="O43" s="314"/>
    </row>
    <row r="44" spans="1:16" s="62" customFormat="1" ht="2.25" customHeight="1" x14ac:dyDescent="0.2"/>
    <row r="45" spans="1:16" s="62" customFormat="1" ht="18" customHeight="1" x14ac:dyDescent="0.2">
      <c r="A45" s="303" t="s">
        <v>445</v>
      </c>
      <c r="B45" s="304"/>
      <c r="C45" s="304"/>
      <c r="D45" s="304"/>
      <c r="E45" s="304"/>
      <c r="F45" s="304"/>
      <c r="G45" s="304"/>
      <c r="H45" s="304"/>
      <c r="I45" s="304"/>
      <c r="J45" s="304"/>
      <c r="K45" s="304"/>
      <c r="L45" s="304"/>
      <c r="M45" s="304"/>
      <c r="N45" s="304"/>
      <c r="O45" s="304"/>
    </row>
    <row r="46" spans="1:16" s="62" customFormat="1" ht="18" customHeight="1" x14ac:dyDescent="0.2">
      <c r="A46" s="65"/>
      <c r="B46" s="65"/>
      <c r="C46" s="65"/>
      <c r="D46" s="65"/>
      <c r="E46" s="65"/>
      <c r="F46" s="65"/>
      <c r="G46" s="159" t="s">
        <v>444</v>
      </c>
      <c r="H46" s="290"/>
      <c r="I46" s="290"/>
      <c r="J46" s="290"/>
      <c r="K46" s="142"/>
      <c r="L46" s="65"/>
      <c r="M46" s="65"/>
      <c r="N46" s="65"/>
      <c r="O46" s="65"/>
    </row>
    <row r="47" spans="1:16" s="62" customFormat="1" ht="18" customHeight="1" x14ac:dyDescent="0.2">
      <c r="A47" s="65"/>
      <c r="B47" s="65"/>
      <c r="C47" s="65"/>
      <c r="D47" s="65"/>
      <c r="E47" s="65"/>
      <c r="F47" s="65"/>
      <c r="G47" s="65"/>
      <c r="H47" s="65"/>
      <c r="I47" s="65"/>
      <c r="J47" s="65"/>
      <c r="K47" s="142"/>
      <c r="L47" s="65"/>
      <c r="M47" s="65"/>
      <c r="N47" s="65"/>
      <c r="O47" s="65"/>
    </row>
    <row r="48" spans="1:16" s="62" customFormat="1" ht="18" customHeight="1" x14ac:dyDescent="0.2">
      <c r="A48" s="65"/>
      <c r="B48" s="65"/>
      <c r="C48" s="65"/>
      <c r="D48" s="65"/>
      <c r="E48" s="159" t="s">
        <v>422</v>
      </c>
      <c r="H48" s="65"/>
      <c r="I48" s="159" t="s">
        <v>406</v>
      </c>
      <c r="J48" s="232"/>
      <c r="K48" s="142"/>
      <c r="L48" s="65"/>
      <c r="M48" s="65"/>
      <c r="N48" s="65"/>
      <c r="O48" s="65"/>
    </row>
    <row r="49" spans="1:15" s="62" customFormat="1" ht="18" customHeight="1" x14ac:dyDescent="0.2">
      <c r="A49" s="65"/>
      <c r="B49" s="65"/>
      <c r="C49" s="65"/>
      <c r="D49" s="65"/>
      <c r="E49" s="159" t="s">
        <v>410</v>
      </c>
      <c r="F49" s="232"/>
      <c r="G49" s="232"/>
      <c r="H49" s="65"/>
      <c r="I49" s="159" t="s">
        <v>423</v>
      </c>
      <c r="J49" s="159"/>
      <c r="K49" s="142"/>
      <c r="L49" s="65"/>
      <c r="M49" s="65"/>
      <c r="N49" s="65"/>
      <c r="O49" s="65"/>
    </row>
    <row r="50" spans="1:15" s="62" customFormat="1" ht="18" customHeight="1" x14ac:dyDescent="0.2">
      <c r="A50" s="65"/>
      <c r="B50" s="65"/>
      <c r="C50" s="65"/>
      <c r="D50" s="65"/>
      <c r="E50" s="159" t="s">
        <v>428</v>
      </c>
      <c r="H50" s="65"/>
      <c r="I50" s="302" t="s">
        <v>424</v>
      </c>
      <c r="J50" s="302"/>
      <c r="K50" s="142"/>
      <c r="L50" s="65"/>
      <c r="M50" s="65"/>
      <c r="N50" s="65"/>
      <c r="O50" s="65"/>
    </row>
    <row r="51" spans="1:15" s="62" customFormat="1" ht="18" customHeight="1" x14ac:dyDescent="0.2">
      <c r="A51" s="65"/>
      <c r="B51" s="65"/>
      <c r="C51" s="65"/>
      <c r="D51" s="65"/>
      <c r="F51" s="232"/>
      <c r="G51" s="232"/>
      <c r="H51" s="65"/>
      <c r="I51" s="159"/>
      <c r="J51" s="159"/>
      <c r="K51" s="142"/>
      <c r="L51" s="65"/>
      <c r="M51" s="65"/>
      <c r="N51" s="65"/>
      <c r="O51" s="65"/>
    </row>
    <row r="52" spans="1:15" s="62" customFormat="1" ht="18" customHeight="1" x14ac:dyDescent="0.2">
      <c r="A52" s="65"/>
      <c r="B52" s="65"/>
      <c r="C52" s="65"/>
      <c r="D52" s="65"/>
      <c r="E52" s="65"/>
      <c r="F52" s="65"/>
      <c r="G52" s="65"/>
      <c r="H52" s="65"/>
      <c r="I52" s="302" t="s">
        <v>429</v>
      </c>
      <c r="J52" s="302"/>
      <c r="K52" s="142"/>
      <c r="L52" s="65"/>
      <c r="M52" s="65"/>
      <c r="N52" s="65"/>
      <c r="O52" s="65"/>
    </row>
    <row r="53" spans="1:15" s="62" customFormat="1" ht="18" customHeight="1" x14ac:dyDescent="0.2">
      <c r="A53" s="65"/>
      <c r="B53" s="65"/>
      <c r="C53" s="65"/>
      <c r="D53" s="65"/>
      <c r="E53" s="65"/>
      <c r="F53" s="65"/>
      <c r="G53" s="65"/>
      <c r="H53" s="65"/>
      <c r="I53" s="65"/>
      <c r="J53" s="65"/>
      <c r="K53" s="142"/>
      <c r="L53" s="65"/>
      <c r="M53" s="65"/>
      <c r="N53" s="65"/>
      <c r="O53" s="65"/>
    </row>
    <row r="54" spans="1:15" s="62" customFormat="1" ht="18" customHeight="1" x14ac:dyDescent="0.2">
      <c r="A54" s="65"/>
      <c r="B54" s="65"/>
      <c r="C54" s="65"/>
      <c r="D54" s="65"/>
      <c r="E54" s="65"/>
      <c r="F54" s="65"/>
      <c r="G54" s="65"/>
      <c r="H54" s="65"/>
      <c r="I54" s="65"/>
      <c r="J54" s="65"/>
      <c r="K54" s="142"/>
      <c r="L54" s="65"/>
      <c r="M54" s="65"/>
      <c r="N54" s="65"/>
      <c r="O54" s="65"/>
    </row>
    <row r="55" spans="1:15" s="62" customFormat="1" ht="18" customHeight="1" x14ac:dyDescent="0.2">
      <c r="A55" s="65"/>
      <c r="B55" s="65"/>
      <c r="C55" s="65"/>
      <c r="D55" s="65"/>
      <c r="E55" s="65"/>
      <c r="F55" s="65"/>
      <c r="G55" s="65"/>
      <c r="H55" s="65"/>
      <c r="I55" s="65"/>
      <c r="J55" s="65"/>
      <c r="K55" s="142"/>
      <c r="L55" s="65"/>
      <c r="M55" s="65"/>
      <c r="N55" s="65"/>
      <c r="O55" s="65"/>
    </row>
    <row r="56" spans="1:15" s="62" customFormat="1" ht="18" customHeight="1" x14ac:dyDescent="0.2">
      <c r="A56" s="65"/>
      <c r="B56" s="65"/>
      <c r="C56" s="65"/>
      <c r="D56" s="65"/>
      <c r="E56" s="65"/>
      <c r="F56" s="65"/>
      <c r="G56" s="65"/>
      <c r="H56" s="65"/>
      <c r="I56" s="65"/>
      <c r="J56" s="65"/>
      <c r="K56" s="142"/>
      <c r="L56" s="65"/>
      <c r="M56" s="65"/>
      <c r="N56" s="65"/>
      <c r="O56" s="65"/>
    </row>
    <row r="57" spans="1:15" s="62" customFormat="1" ht="18" customHeight="1" x14ac:dyDescent="0.2">
      <c r="A57" s="65"/>
      <c r="B57" s="65"/>
      <c r="C57" s="65"/>
      <c r="D57" s="65"/>
      <c r="E57" s="65"/>
      <c r="F57" s="65"/>
      <c r="G57" s="65"/>
      <c r="H57" s="65"/>
      <c r="I57" s="65"/>
      <c r="J57" s="65"/>
      <c r="K57" s="142"/>
      <c r="L57" s="65"/>
      <c r="M57" s="65"/>
      <c r="N57" s="65"/>
      <c r="O57" s="65"/>
    </row>
    <row r="58" spans="1:15" s="62" customFormat="1" ht="18" customHeight="1" x14ac:dyDescent="0.2">
      <c r="A58" s="65"/>
      <c r="B58" s="65"/>
      <c r="C58" s="65"/>
      <c r="D58" s="65"/>
      <c r="E58" s="65"/>
      <c r="F58" s="65"/>
      <c r="G58" s="65"/>
      <c r="H58" s="65"/>
      <c r="I58" s="65"/>
      <c r="J58" s="65"/>
      <c r="K58" s="142"/>
      <c r="L58" s="65"/>
      <c r="M58" s="65"/>
      <c r="N58" s="65"/>
      <c r="O58" s="65"/>
    </row>
    <row r="59" spans="1:15" s="62" customFormat="1" ht="18" customHeight="1" x14ac:dyDescent="0.2">
      <c r="A59" s="65"/>
      <c r="B59" s="65"/>
      <c r="C59" s="65"/>
      <c r="D59" s="65"/>
      <c r="E59" s="65"/>
      <c r="F59" s="65"/>
      <c r="G59" s="65"/>
      <c r="H59" s="65"/>
      <c r="I59" s="65"/>
      <c r="J59" s="65"/>
      <c r="K59" s="142"/>
      <c r="L59" s="65"/>
      <c r="M59" s="65"/>
      <c r="N59" s="65"/>
      <c r="O59" s="65"/>
    </row>
    <row r="60" spans="1:15" s="62" customFormat="1" ht="18" customHeight="1" x14ac:dyDescent="0.2">
      <c r="A60" s="65"/>
      <c r="B60" s="65"/>
      <c r="C60" s="65"/>
      <c r="D60" s="65"/>
      <c r="E60" s="65"/>
      <c r="F60" s="65"/>
      <c r="G60" s="65"/>
      <c r="H60" s="65"/>
      <c r="I60" s="65"/>
      <c r="J60" s="65"/>
      <c r="K60" s="142"/>
      <c r="L60" s="65"/>
      <c r="M60" s="65"/>
      <c r="N60" s="65"/>
      <c r="O60" s="65"/>
    </row>
    <row r="61" spans="1:15" s="62" customFormat="1" ht="18" customHeight="1" x14ac:dyDescent="0.2">
      <c r="A61" s="65"/>
      <c r="B61" s="65"/>
      <c r="C61" s="65"/>
      <c r="D61" s="65"/>
      <c r="E61" s="65"/>
      <c r="F61" s="65"/>
      <c r="G61" s="65"/>
      <c r="H61" s="65"/>
      <c r="I61" s="65"/>
      <c r="J61" s="65"/>
      <c r="K61" s="142"/>
      <c r="L61" s="65"/>
      <c r="M61" s="65"/>
      <c r="N61" s="65"/>
      <c r="O61" s="65"/>
    </row>
    <row r="62" spans="1:15" s="62" customFormat="1" ht="18" customHeight="1" x14ac:dyDescent="0.2">
      <c r="A62" s="65"/>
      <c r="B62" s="65"/>
      <c r="C62" s="65"/>
      <c r="D62" s="65"/>
      <c r="E62" s="65"/>
      <c r="F62" s="65"/>
      <c r="G62" s="65"/>
      <c r="H62" s="65"/>
      <c r="I62" s="65"/>
      <c r="J62" s="65"/>
      <c r="K62" s="142"/>
      <c r="L62" s="65"/>
      <c r="M62" s="65"/>
      <c r="N62" s="65"/>
      <c r="O62" s="65"/>
    </row>
    <row r="63" spans="1:15" s="62" customFormat="1" ht="18" customHeight="1" x14ac:dyDescent="0.2">
      <c r="A63" s="65"/>
      <c r="B63" s="65"/>
      <c r="C63" s="65"/>
      <c r="D63" s="65"/>
      <c r="E63" s="65"/>
      <c r="F63" s="65"/>
      <c r="G63" s="65"/>
      <c r="H63" s="65"/>
      <c r="I63" s="65"/>
      <c r="J63" s="65"/>
      <c r="K63" s="142"/>
      <c r="L63" s="65"/>
      <c r="M63" s="65"/>
      <c r="N63" s="65"/>
      <c r="O63" s="65"/>
    </row>
    <row r="64" spans="1:15" s="62" customFormat="1" ht="18" customHeight="1" x14ac:dyDescent="0.2">
      <c r="A64" s="65"/>
      <c r="B64" s="65"/>
      <c r="C64" s="65"/>
      <c r="D64" s="65"/>
      <c r="E64" s="65"/>
      <c r="F64" s="65"/>
      <c r="G64" s="65"/>
      <c r="H64" s="65"/>
      <c r="I64" s="65"/>
      <c r="J64" s="65"/>
      <c r="K64" s="142"/>
      <c r="L64" s="65"/>
      <c r="M64" s="65"/>
      <c r="N64" s="65"/>
      <c r="O64" s="65"/>
    </row>
    <row r="65" spans="1:15" s="62" customFormat="1" ht="18" customHeight="1" x14ac:dyDescent="0.2">
      <c r="A65" s="65"/>
      <c r="B65" s="65"/>
      <c r="C65" s="65"/>
      <c r="D65" s="65"/>
      <c r="E65" s="65"/>
      <c r="F65" s="65"/>
      <c r="G65" s="65"/>
      <c r="H65" s="65"/>
      <c r="I65" s="65"/>
      <c r="J65" s="65"/>
      <c r="K65" s="142"/>
      <c r="L65" s="65"/>
      <c r="M65" s="65"/>
      <c r="N65" s="65"/>
      <c r="O65" s="65"/>
    </row>
    <row r="66" spans="1:15" s="62" customFormat="1" ht="18" customHeight="1" x14ac:dyDescent="0.2">
      <c r="A66" s="65"/>
      <c r="B66" s="65"/>
      <c r="C66" s="65"/>
      <c r="D66" s="65"/>
      <c r="E66" s="65"/>
      <c r="F66" s="65"/>
      <c r="G66" s="65"/>
      <c r="H66" s="65"/>
      <c r="I66" s="65"/>
      <c r="J66" s="65"/>
      <c r="K66" s="142"/>
      <c r="L66" s="65"/>
      <c r="M66" s="65"/>
      <c r="N66" s="65"/>
      <c r="O66" s="65"/>
    </row>
    <row r="67" spans="1:15" s="62" customFormat="1" ht="18" customHeight="1" x14ac:dyDescent="0.2">
      <c r="A67" s="65"/>
      <c r="B67" s="65"/>
      <c r="C67" s="65"/>
      <c r="D67" s="65"/>
      <c r="E67" s="65"/>
      <c r="F67" s="65"/>
      <c r="G67" s="65"/>
      <c r="H67" s="65"/>
      <c r="I67" s="65"/>
      <c r="J67" s="65"/>
      <c r="K67" s="142"/>
      <c r="L67" s="65"/>
      <c r="M67" s="65"/>
      <c r="N67" s="65"/>
      <c r="O67" s="65"/>
    </row>
    <row r="68" spans="1:15" s="62" customFormat="1" ht="18" customHeight="1" x14ac:dyDescent="0.2">
      <c r="A68" s="65"/>
      <c r="B68" s="65"/>
      <c r="C68" s="65"/>
      <c r="D68" s="65"/>
      <c r="E68" s="65"/>
      <c r="F68" s="65"/>
      <c r="G68" s="65"/>
      <c r="H68" s="65"/>
      <c r="I68" s="65"/>
      <c r="J68" s="65"/>
      <c r="K68" s="142"/>
      <c r="L68" s="65"/>
      <c r="M68" s="65"/>
      <c r="N68" s="65"/>
      <c r="O68" s="65"/>
    </row>
    <row r="69" spans="1:15" s="62" customFormat="1" ht="18" customHeight="1" x14ac:dyDescent="0.2">
      <c r="A69" s="65"/>
      <c r="B69" s="65"/>
      <c r="C69" s="65"/>
      <c r="D69" s="65"/>
      <c r="E69" s="65"/>
      <c r="F69" s="65"/>
      <c r="G69" s="65"/>
      <c r="H69" s="65"/>
      <c r="I69" s="65"/>
      <c r="J69" s="65"/>
      <c r="K69" s="142"/>
      <c r="L69" s="65"/>
      <c r="M69" s="65"/>
      <c r="N69" s="65"/>
      <c r="O69" s="65"/>
    </row>
    <row r="70" spans="1:15" s="62" customFormat="1" ht="18" customHeight="1" x14ac:dyDescent="0.2">
      <c r="A70" s="65"/>
      <c r="B70" s="65"/>
      <c r="C70" s="65"/>
      <c r="D70" s="65"/>
      <c r="E70" s="65"/>
      <c r="F70" s="65"/>
      <c r="G70" s="65"/>
      <c r="H70" s="65"/>
      <c r="I70" s="65"/>
      <c r="J70" s="65"/>
      <c r="K70" s="142"/>
      <c r="L70" s="65"/>
      <c r="M70" s="65"/>
      <c r="N70" s="65"/>
      <c r="O70" s="65"/>
    </row>
    <row r="71" spans="1:15" s="62" customFormat="1" ht="18" customHeight="1" x14ac:dyDescent="0.2">
      <c r="A71" s="65"/>
      <c r="B71" s="65"/>
      <c r="C71" s="65"/>
      <c r="D71" s="65"/>
      <c r="E71" s="65"/>
      <c r="F71" s="65"/>
      <c r="G71" s="65"/>
      <c r="H71" s="65"/>
      <c r="I71" s="65"/>
      <c r="J71" s="65"/>
      <c r="K71" s="142"/>
      <c r="L71" s="65"/>
      <c r="M71" s="65"/>
      <c r="N71" s="65"/>
      <c r="O71" s="65"/>
    </row>
    <row r="72" spans="1:15" s="62" customFormat="1" ht="18" customHeight="1" x14ac:dyDescent="0.2">
      <c r="A72" s="65"/>
      <c r="B72" s="65"/>
      <c r="C72" s="65"/>
      <c r="D72" s="65"/>
      <c r="E72" s="65"/>
      <c r="F72" s="65"/>
      <c r="G72" s="65"/>
      <c r="H72" s="65"/>
      <c r="I72" s="65"/>
      <c r="J72" s="65"/>
      <c r="K72" s="142"/>
      <c r="L72" s="65"/>
      <c r="M72" s="65"/>
      <c r="N72" s="65"/>
      <c r="O72" s="65"/>
    </row>
    <row r="73" spans="1:15" s="62" customFormat="1" ht="18" customHeight="1" x14ac:dyDescent="0.2">
      <c r="A73" s="65"/>
      <c r="B73" s="65"/>
      <c r="C73" s="65"/>
      <c r="D73" s="65"/>
      <c r="E73" s="65"/>
      <c r="F73" s="65"/>
      <c r="G73" s="65"/>
      <c r="H73" s="65"/>
      <c r="I73" s="65"/>
      <c r="J73" s="65"/>
      <c r="K73" s="142"/>
      <c r="L73" s="65"/>
      <c r="M73" s="65"/>
      <c r="N73" s="65"/>
      <c r="O73" s="65"/>
    </row>
    <row r="74" spans="1:15" s="62" customFormat="1" ht="18" customHeight="1" x14ac:dyDescent="0.2">
      <c r="A74" s="65"/>
      <c r="B74" s="65"/>
      <c r="C74" s="65"/>
      <c r="D74" s="65"/>
      <c r="E74" s="65"/>
      <c r="F74" s="65"/>
      <c r="G74" s="65"/>
      <c r="H74" s="65"/>
      <c r="I74" s="65"/>
      <c r="J74" s="65"/>
      <c r="K74" s="142"/>
      <c r="L74" s="65"/>
      <c r="M74" s="65"/>
      <c r="N74" s="65"/>
      <c r="O74" s="65"/>
    </row>
    <row r="75" spans="1:15" s="62" customFormat="1" ht="18" customHeight="1" x14ac:dyDescent="0.2">
      <c r="A75" s="65"/>
      <c r="B75" s="65"/>
      <c r="C75" s="65"/>
      <c r="D75" s="65"/>
      <c r="E75" s="65"/>
      <c r="F75" s="65"/>
      <c r="G75" s="65"/>
      <c r="H75" s="65"/>
      <c r="I75" s="65"/>
      <c r="J75" s="65"/>
      <c r="K75" s="142"/>
      <c r="L75" s="65"/>
      <c r="M75" s="65"/>
      <c r="N75" s="65"/>
      <c r="O75" s="65"/>
    </row>
    <row r="76" spans="1:15" s="62" customFormat="1" ht="18" customHeight="1" x14ac:dyDescent="0.2">
      <c r="A76" s="65"/>
      <c r="B76" s="65"/>
      <c r="C76" s="65"/>
      <c r="D76" s="65"/>
      <c r="E76" s="65"/>
      <c r="F76" s="65"/>
      <c r="G76" s="65"/>
      <c r="H76" s="65"/>
      <c r="I76" s="65"/>
      <c r="J76" s="65"/>
      <c r="K76" s="142"/>
      <c r="L76" s="65"/>
      <c r="M76" s="65"/>
      <c r="N76" s="65"/>
      <c r="O76" s="65"/>
    </row>
    <row r="77" spans="1:15" s="62" customFormat="1" ht="18" customHeight="1" x14ac:dyDescent="0.2">
      <c r="A77" s="65"/>
      <c r="B77" s="65"/>
      <c r="C77" s="65"/>
      <c r="D77" s="65"/>
      <c r="E77" s="65"/>
      <c r="F77" s="65"/>
      <c r="G77" s="65"/>
      <c r="H77" s="65"/>
      <c r="I77" s="65"/>
      <c r="J77" s="65"/>
      <c r="K77" s="142"/>
      <c r="L77" s="65"/>
      <c r="M77" s="65"/>
      <c r="N77" s="65"/>
      <c r="O77" s="65"/>
    </row>
    <row r="78" spans="1:15" s="62" customFormat="1" ht="18" customHeight="1" x14ac:dyDescent="0.2">
      <c r="A78" s="65"/>
      <c r="B78" s="65"/>
      <c r="C78" s="65"/>
      <c r="D78" s="65"/>
      <c r="E78" s="65"/>
      <c r="F78" s="65"/>
      <c r="G78" s="65"/>
      <c r="H78" s="65"/>
      <c r="I78" s="65"/>
      <c r="J78" s="65"/>
      <c r="K78" s="142"/>
      <c r="L78" s="65"/>
      <c r="M78" s="65"/>
      <c r="N78" s="65"/>
      <c r="O78" s="65"/>
    </row>
    <row r="79" spans="1:15" s="62" customFormat="1" ht="18" customHeight="1" x14ac:dyDescent="0.2">
      <c r="A79" s="65"/>
      <c r="B79" s="65"/>
      <c r="C79" s="65"/>
      <c r="D79" s="65"/>
      <c r="E79" s="65"/>
      <c r="F79" s="65"/>
      <c r="G79" s="65"/>
      <c r="H79" s="65"/>
      <c r="I79" s="65"/>
      <c r="J79" s="65"/>
      <c r="K79" s="142"/>
      <c r="L79" s="65"/>
      <c r="M79" s="65"/>
      <c r="N79" s="65"/>
      <c r="O79" s="65"/>
    </row>
    <row r="81" spans="12:12" s="63" customFormat="1" x14ac:dyDescent="0.2"/>
    <row r="82" spans="12:12" s="63" customFormat="1" x14ac:dyDescent="0.2"/>
    <row r="83" spans="12:12" s="63" customFormat="1" x14ac:dyDescent="0.2"/>
    <row r="84" spans="12:12" s="63" customFormat="1" x14ac:dyDescent="0.2">
      <c r="L84" s="62"/>
    </row>
    <row r="85" spans="12:12" s="64" customFormat="1" x14ac:dyDescent="0.2"/>
  </sheetData>
  <mergeCells count="63">
    <mergeCell ref="C2:L2"/>
    <mergeCell ref="D4:N4"/>
    <mergeCell ref="D6:N6"/>
    <mergeCell ref="B9:E9"/>
    <mergeCell ref="H9:I9"/>
    <mergeCell ref="B16:E16"/>
    <mergeCell ref="F16:G16"/>
    <mergeCell ref="H16:I16"/>
    <mergeCell ref="H11:I11"/>
    <mergeCell ref="B12:G12"/>
    <mergeCell ref="H12:I12"/>
    <mergeCell ref="B13:E13"/>
    <mergeCell ref="F13:G13"/>
    <mergeCell ref="H13:I13"/>
    <mergeCell ref="B14:E14"/>
    <mergeCell ref="F14:G14"/>
    <mergeCell ref="H14:I14"/>
    <mergeCell ref="F15:G15"/>
    <mergeCell ref="B17:E17"/>
    <mergeCell ref="F17:G17"/>
    <mergeCell ref="H17:I17"/>
    <mergeCell ref="B18:E18"/>
    <mergeCell ref="F18:G18"/>
    <mergeCell ref="H18:I18"/>
    <mergeCell ref="H22:I22"/>
    <mergeCell ref="B24:E24"/>
    <mergeCell ref="F24:G24"/>
    <mergeCell ref="H24:I24"/>
    <mergeCell ref="B19:E19"/>
    <mergeCell ref="F19:G19"/>
    <mergeCell ref="H19:I19"/>
    <mergeCell ref="B20:G20"/>
    <mergeCell ref="H20:I20"/>
    <mergeCell ref="B25:E25"/>
    <mergeCell ref="F25:G25"/>
    <mergeCell ref="H25:I25"/>
    <mergeCell ref="B26:E26"/>
    <mergeCell ref="F26:G26"/>
    <mergeCell ref="H26:I26"/>
    <mergeCell ref="B27:E27"/>
    <mergeCell ref="F27:G27"/>
    <mergeCell ref="H27:I27"/>
    <mergeCell ref="B28:G28"/>
    <mergeCell ref="H28:I28"/>
    <mergeCell ref="B29:G29"/>
    <mergeCell ref="H29:I29"/>
    <mergeCell ref="B30:E30"/>
    <mergeCell ref="F30:G30"/>
    <mergeCell ref="H30:I30"/>
    <mergeCell ref="I50:J50"/>
    <mergeCell ref="I52:J52"/>
    <mergeCell ref="A45:O45"/>
    <mergeCell ref="C36:G36"/>
    <mergeCell ref="B31:E31"/>
    <mergeCell ref="F31:G31"/>
    <mergeCell ref="H31:I31"/>
    <mergeCell ref="B32:E32"/>
    <mergeCell ref="F32:G32"/>
    <mergeCell ref="H32:I32"/>
    <mergeCell ref="B33:G33"/>
    <mergeCell ref="H33:I33"/>
    <mergeCell ref="E41:O41"/>
    <mergeCell ref="C43:O43"/>
  </mergeCells>
  <pageMargins left="0.6692913385826772" right="0.47244094488188981" top="0.6692913385826772" bottom="0.6692913385826772" header="0.47244094488188981" footer="0.47244094488188981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showGridLines="0" workbookViewId="0">
      <pane ySplit="8" topLeftCell="A9" activePane="bottomLeft" state="frozen"/>
      <selection activeCell="I30" sqref="I30:J30"/>
      <selection pane="bottomLeft" activeCell="K24" sqref="K24"/>
    </sheetView>
  </sheetViews>
  <sheetFormatPr defaultRowHeight="14.25" x14ac:dyDescent="0.2"/>
  <cols>
    <col min="1" max="1" width="0.125" customWidth="1"/>
    <col min="2" max="2" width="0.375" customWidth="1"/>
    <col min="3" max="3" width="3.75" customWidth="1"/>
    <col min="4" max="4" width="5.625" customWidth="1"/>
    <col min="5" max="5" width="2.125" customWidth="1"/>
    <col min="6" max="6" width="5.75" customWidth="1"/>
    <col min="7" max="7" width="29.25" customWidth="1"/>
    <col min="8" max="8" width="17.75" customWidth="1"/>
    <col min="9" max="9" width="12.875" customWidth="1"/>
    <col min="10" max="10" width="1.375" style="211" customWidth="1"/>
    <col min="11" max="11" width="12.875" customWidth="1"/>
    <col min="12" max="12" width="2.625" customWidth="1"/>
    <col min="13" max="14" width="10.125" customWidth="1"/>
  </cols>
  <sheetData>
    <row r="1" spans="1:13" ht="12.95" customHeight="1" x14ac:dyDescent="0.2">
      <c r="A1" s="322"/>
      <c r="B1" s="307"/>
      <c r="C1" s="307"/>
      <c r="D1" s="307"/>
      <c r="E1" s="307"/>
      <c r="F1" s="307"/>
      <c r="G1" s="307"/>
      <c r="K1" s="323"/>
      <c r="L1" s="307"/>
      <c r="M1" s="307"/>
    </row>
    <row r="2" spans="1:13" ht="18.75" customHeight="1" x14ac:dyDescent="0.2"/>
    <row r="3" spans="1:13" ht="18" customHeight="1" x14ac:dyDescent="0.2">
      <c r="A3" s="327" t="s">
        <v>2</v>
      </c>
      <c r="B3" s="327"/>
      <c r="C3" s="327"/>
      <c r="D3" s="327"/>
      <c r="E3" s="327"/>
      <c r="F3" s="327"/>
      <c r="G3" s="327"/>
      <c r="H3" s="327"/>
      <c r="I3" s="327"/>
      <c r="J3" s="327"/>
      <c r="K3" s="327"/>
      <c r="L3" s="268"/>
      <c r="M3" s="268"/>
    </row>
    <row r="4" spans="1:13" ht="1.5" customHeight="1" x14ac:dyDescent="0.2"/>
    <row r="5" spans="1:13" ht="18" customHeight="1" x14ac:dyDescent="0.2">
      <c r="A5" s="327" t="s">
        <v>84</v>
      </c>
      <c r="B5" s="327"/>
      <c r="C5" s="327"/>
      <c r="D5" s="327"/>
      <c r="E5" s="327"/>
      <c r="F5" s="327"/>
      <c r="G5" s="327"/>
      <c r="H5" s="327"/>
      <c r="I5" s="327"/>
      <c r="J5" s="327"/>
      <c r="K5" s="327"/>
      <c r="L5" s="268"/>
      <c r="M5" s="268"/>
    </row>
    <row r="6" spans="1:13" ht="1.5" customHeight="1" x14ac:dyDescent="0.2"/>
    <row r="7" spans="1:13" ht="18" customHeight="1" x14ac:dyDescent="0.2">
      <c r="A7" s="328" t="s">
        <v>83</v>
      </c>
      <c r="B7" s="328"/>
      <c r="C7" s="328"/>
      <c r="D7" s="328"/>
      <c r="E7" s="328"/>
      <c r="F7" s="328"/>
      <c r="G7" s="328"/>
      <c r="H7" s="328"/>
      <c r="I7" s="328"/>
      <c r="J7" s="328"/>
      <c r="K7" s="328"/>
      <c r="L7" s="269"/>
      <c r="M7" s="269"/>
    </row>
    <row r="8" spans="1:13" ht="28.15" customHeight="1" x14ac:dyDescent="0.2"/>
    <row r="9" spans="1:13" ht="17.850000000000001" customHeight="1" x14ac:dyDescent="0.2">
      <c r="C9" s="324" t="s">
        <v>82</v>
      </c>
      <c r="D9" s="318"/>
      <c r="E9" s="321"/>
      <c r="F9" s="324" t="s">
        <v>81</v>
      </c>
      <c r="G9" s="318"/>
      <c r="H9" s="321"/>
      <c r="I9" s="189" t="s">
        <v>381</v>
      </c>
      <c r="J9" s="189"/>
      <c r="K9" s="189" t="s">
        <v>380</v>
      </c>
    </row>
    <row r="10" spans="1:13" x14ac:dyDescent="0.2">
      <c r="C10" s="28" t="s">
        <v>13</v>
      </c>
      <c r="D10" s="28" t="s">
        <v>13</v>
      </c>
      <c r="E10" s="28" t="s">
        <v>13</v>
      </c>
      <c r="F10" s="28" t="s">
        <v>13</v>
      </c>
      <c r="G10" s="320" t="s">
        <v>13</v>
      </c>
      <c r="H10" s="321"/>
      <c r="I10" s="325" t="s">
        <v>13</v>
      </c>
      <c r="J10" s="326"/>
      <c r="K10" s="321"/>
    </row>
    <row r="11" spans="1:13" x14ac:dyDescent="0.2">
      <c r="C11" s="28" t="s">
        <v>13</v>
      </c>
      <c r="D11" s="28" t="s">
        <v>13</v>
      </c>
      <c r="E11" s="28" t="s">
        <v>13</v>
      </c>
      <c r="F11" s="320" t="s">
        <v>80</v>
      </c>
      <c r="G11" s="318"/>
      <c r="H11" s="321"/>
    </row>
    <row r="12" spans="1:13" s="128" customFormat="1" x14ac:dyDescent="0.2">
      <c r="C12" s="138"/>
      <c r="D12" s="138"/>
      <c r="E12" s="138"/>
      <c r="F12" s="192" t="s">
        <v>398</v>
      </c>
      <c r="G12" s="193"/>
      <c r="H12" s="194"/>
      <c r="J12" s="211"/>
    </row>
    <row r="13" spans="1:13" s="128" customFormat="1" x14ac:dyDescent="0.2">
      <c r="C13" s="138"/>
      <c r="D13" s="138"/>
      <c r="E13" s="138"/>
      <c r="F13" s="192"/>
      <c r="G13" s="195" t="s">
        <v>399</v>
      </c>
      <c r="H13" s="193"/>
      <c r="I13" s="194"/>
      <c r="J13" s="193"/>
      <c r="K13" s="185">
        <v>666989.25</v>
      </c>
    </row>
    <row r="14" spans="1:13" x14ac:dyDescent="0.2">
      <c r="C14" s="28" t="s">
        <v>13</v>
      </c>
      <c r="D14" s="28" t="s">
        <v>13</v>
      </c>
      <c r="E14" s="28" t="s">
        <v>13</v>
      </c>
      <c r="F14" s="320" t="s">
        <v>79</v>
      </c>
      <c r="G14" s="318"/>
      <c r="H14" s="321"/>
      <c r="I14" s="188" t="s">
        <v>13</v>
      </c>
      <c r="J14" s="257"/>
      <c r="K14" s="137"/>
    </row>
    <row r="15" spans="1:13" x14ac:dyDescent="0.2">
      <c r="C15" s="28" t="s">
        <v>13</v>
      </c>
      <c r="D15" s="28" t="s">
        <v>13</v>
      </c>
      <c r="E15" s="28" t="s">
        <v>13</v>
      </c>
      <c r="F15" s="28" t="s">
        <v>13</v>
      </c>
      <c r="G15" s="320" t="s">
        <v>78</v>
      </c>
      <c r="H15" s="321"/>
      <c r="I15" s="185">
        <v>11243764.539999999</v>
      </c>
      <c r="J15" s="185"/>
      <c r="K15" s="185">
        <v>10263372.41</v>
      </c>
      <c r="L15" s="137"/>
    </row>
    <row r="16" spans="1:13" x14ac:dyDescent="0.2">
      <c r="C16" s="28" t="s">
        <v>13</v>
      </c>
      <c r="D16" s="28" t="s">
        <v>13</v>
      </c>
      <c r="E16" s="28" t="s">
        <v>13</v>
      </c>
      <c r="F16" s="28" t="s">
        <v>13</v>
      </c>
      <c r="G16" s="320" t="s">
        <v>77</v>
      </c>
      <c r="H16" s="321"/>
      <c r="I16" s="185">
        <v>484665.84</v>
      </c>
      <c r="J16" s="185"/>
      <c r="K16" s="185">
        <v>479953.29</v>
      </c>
      <c r="L16" s="137"/>
    </row>
    <row r="17" spans="3:12" x14ac:dyDescent="0.2">
      <c r="C17" s="28" t="s">
        <v>13</v>
      </c>
      <c r="D17" s="28" t="s">
        <v>13</v>
      </c>
      <c r="E17" s="28" t="s">
        <v>13</v>
      </c>
      <c r="F17" s="28" t="s">
        <v>13</v>
      </c>
      <c r="G17" s="320" t="s">
        <v>76</v>
      </c>
      <c r="H17" s="321"/>
      <c r="I17" s="185">
        <v>1556676.97</v>
      </c>
      <c r="J17" s="185"/>
      <c r="K17" s="185">
        <v>1542745.33</v>
      </c>
      <c r="L17" s="137"/>
    </row>
    <row r="18" spans="3:12" x14ac:dyDescent="0.2">
      <c r="C18" s="28" t="s">
        <v>13</v>
      </c>
      <c r="D18" s="28" t="s">
        <v>13</v>
      </c>
      <c r="E18" s="28" t="s">
        <v>13</v>
      </c>
      <c r="F18" s="320" t="s">
        <v>75</v>
      </c>
      <c r="G18" s="318"/>
      <c r="H18" s="321"/>
      <c r="I18" s="188" t="s">
        <v>13</v>
      </c>
      <c r="J18" s="188"/>
      <c r="K18" s="188"/>
    </row>
    <row r="19" spans="3:12" s="128" customFormat="1" x14ac:dyDescent="0.2">
      <c r="C19" s="138" t="s">
        <v>13</v>
      </c>
      <c r="D19" s="138" t="s">
        <v>13</v>
      </c>
      <c r="E19" s="138" t="s">
        <v>13</v>
      </c>
      <c r="F19" s="138" t="s">
        <v>13</v>
      </c>
      <c r="G19" s="320" t="s">
        <v>74</v>
      </c>
      <c r="H19" s="321"/>
      <c r="I19" s="197">
        <v>3100127.58</v>
      </c>
      <c r="J19" s="185"/>
      <c r="K19" s="185">
        <v>2063.64</v>
      </c>
    </row>
    <row r="20" spans="3:12" ht="15" thickBot="1" x14ac:dyDescent="0.25">
      <c r="C20" s="28" t="s">
        <v>13</v>
      </c>
      <c r="D20" s="28" t="s">
        <v>13</v>
      </c>
      <c r="E20" s="28" t="s">
        <v>13</v>
      </c>
      <c r="F20" s="28" t="s">
        <v>13</v>
      </c>
      <c r="G20" s="196" t="s">
        <v>400</v>
      </c>
      <c r="H20" s="157"/>
      <c r="I20" s="198"/>
      <c r="J20" s="197"/>
      <c r="K20" s="187">
        <v>3050000</v>
      </c>
    </row>
    <row r="21" spans="3:12" ht="15" thickBot="1" x14ac:dyDescent="0.25">
      <c r="C21" s="27" t="s">
        <v>13</v>
      </c>
      <c r="D21" s="27" t="s">
        <v>13</v>
      </c>
      <c r="E21" s="27" t="s">
        <v>13</v>
      </c>
      <c r="F21" s="317" t="s">
        <v>9</v>
      </c>
      <c r="G21" s="318"/>
      <c r="H21" s="318"/>
      <c r="I21" s="186">
        <f>SUM(I15:I20)</f>
        <v>16385234.93</v>
      </c>
      <c r="J21" s="258"/>
      <c r="K21" s="186">
        <f>SUM(K13:K20)</f>
        <v>16005123.92</v>
      </c>
    </row>
    <row r="22" spans="3:12" ht="15" thickTop="1" x14ac:dyDescent="0.2">
      <c r="C22" s="27" t="s">
        <v>13</v>
      </c>
      <c r="D22" s="27" t="s">
        <v>13</v>
      </c>
      <c r="E22" s="27" t="s">
        <v>13</v>
      </c>
      <c r="F22" s="26" t="s">
        <v>13</v>
      </c>
      <c r="G22" s="317" t="s">
        <v>13</v>
      </c>
      <c r="H22" s="318"/>
      <c r="I22" s="319" t="s">
        <v>13</v>
      </c>
      <c r="J22" s="319"/>
      <c r="K22" s="307"/>
    </row>
  </sheetData>
  <mergeCells count="19">
    <mergeCell ref="A1:G1"/>
    <mergeCell ref="K1:M1"/>
    <mergeCell ref="F11:H11"/>
    <mergeCell ref="F14:H14"/>
    <mergeCell ref="G15:H15"/>
    <mergeCell ref="C9:E9"/>
    <mergeCell ref="F9:H9"/>
    <mergeCell ref="G10:H10"/>
    <mergeCell ref="I10:K10"/>
    <mergeCell ref="A3:K3"/>
    <mergeCell ref="A7:K7"/>
    <mergeCell ref="A5:K5"/>
    <mergeCell ref="F21:H21"/>
    <mergeCell ref="G22:H22"/>
    <mergeCell ref="I22:K22"/>
    <mergeCell ref="G19:H19"/>
    <mergeCell ref="G16:H16"/>
    <mergeCell ref="G17:H17"/>
    <mergeCell ref="F18:H18"/>
  </mergeCells>
  <printOptions horizontalCentered="1"/>
  <pageMargins left="0.19685039370078741" right="0" top="0.6692913385826772" bottom="0.47244094488188981" header="0.47244094488188981" footer="0.47244094488188981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showGridLines="0" tabSelected="1" workbookViewId="0">
      <pane ySplit="8" topLeftCell="A9" activePane="bottomLeft" state="frozen"/>
      <selection activeCell="I30" sqref="I30:J30"/>
      <selection pane="bottomLeft" activeCell="H24" sqref="H24"/>
    </sheetView>
  </sheetViews>
  <sheetFormatPr defaultRowHeight="14.25" x14ac:dyDescent="0.2"/>
  <cols>
    <col min="1" max="1" width="0.125" style="69" customWidth="1"/>
    <col min="2" max="2" width="0.375" style="69" customWidth="1"/>
    <col min="3" max="3" width="3.75" style="69" customWidth="1"/>
    <col min="4" max="4" width="5.625" style="69" customWidth="1"/>
    <col min="5" max="5" width="2.125" style="69" customWidth="1"/>
    <col min="6" max="6" width="5.75" style="69" customWidth="1"/>
    <col min="7" max="7" width="29.25" style="69" customWidth="1"/>
    <col min="8" max="8" width="15.875" style="69" customWidth="1"/>
    <col min="9" max="9" width="12.875" style="69" customWidth="1"/>
    <col min="10" max="10" width="13.25" style="69" customWidth="1"/>
    <col min="11" max="11" width="0" style="69" hidden="1" customWidth="1"/>
    <col min="12" max="12" width="0.25" style="69" customWidth="1"/>
    <col min="13" max="13" width="0.375" style="69" customWidth="1"/>
    <col min="14" max="16384" width="9" style="69"/>
  </cols>
  <sheetData>
    <row r="1" spans="1:13" ht="12.95" customHeight="1" x14ac:dyDescent="0.2">
      <c r="A1" s="322"/>
      <c r="B1" s="307"/>
      <c r="C1" s="307"/>
      <c r="D1" s="307"/>
      <c r="E1" s="307"/>
      <c r="F1" s="307"/>
      <c r="G1" s="307"/>
      <c r="J1" s="323"/>
      <c r="K1" s="307"/>
      <c r="L1" s="307"/>
      <c r="M1" s="307"/>
    </row>
    <row r="2" spans="1:13" ht="18.75" customHeight="1" x14ac:dyDescent="0.2"/>
    <row r="3" spans="1:13" ht="18" customHeight="1" x14ac:dyDescent="0.2">
      <c r="A3" s="329" t="s">
        <v>2</v>
      </c>
      <c r="B3" s="307"/>
      <c r="C3" s="307"/>
      <c r="D3" s="307"/>
      <c r="E3" s="307"/>
      <c r="F3" s="307"/>
      <c r="G3" s="307"/>
      <c r="H3" s="307"/>
      <c r="I3" s="307"/>
      <c r="J3" s="307"/>
      <c r="K3" s="307"/>
      <c r="L3" s="307"/>
      <c r="M3" s="307"/>
    </row>
    <row r="4" spans="1:13" ht="1.5" customHeight="1" x14ac:dyDescent="0.2"/>
    <row r="5" spans="1:13" ht="18" customHeight="1" x14ac:dyDescent="0.2">
      <c r="A5" s="329" t="s">
        <v>84</v>
      </c>
      <c r="B5" s="307"/>
      <c r="C5" s="307"/>
      <c r="D5" s="307"/>
      <c r="E5" s="307"/>
      <c r="F5" s="307"/>
      <c r="G5" s="307"/>
      <c r="H5" s="307"/>
      <c r="I5" s="307"/>
      <c r="J5" s="307"/>
      <c r="K5" s="307"/>
      <c r="L5" s="307"/>
      <c r="M5" s="307"/>
    </row>
    <row r="6" spans="1:13" ht="1.5" customHeight="1" x14ac:dyDescent="0.2"/>
    <row r="7" spans="1:13" ht="18" customHeight="1" x14ac:dyDescent="0.2">
      <c r="B7" s="315" t="s">
        <v>83</v>
      </c>
      <c r="C7" s="307"/>
      <c r="D7" s="307"/>
      <c r="E7" s="307"/>
      <c r="F7" s="307"/>
      <c r="G7" s="307"/>
      <c r="H7" s="307"/>
      <c r="I7" s="307"/>
      <c r="J7" s="307"/>
      <c r="K7" s="307"/>
      <c r="L7" s="307"/>
    </row>
    <row r="8" spans="1:13" ht="28.15" customHeight="1" x14ac:dyDescent="0.2"/>
    <row r="9" spans="1:13" ht="17.850000000000001" customHeight="1" x14ac:dyDescent="0.2">
      <c r="C9" s="324" t="s">
        <v>249</v>
      </c>
      <c r="D9" s="318"/>
      <c r="E9" s="321"/>
      <c r="F9" s="324" t="s">
        <v>359</v>
      </c>
      <c r="G9" s="318"/>
      <c r="H9" s="321"/>
      <c r="I9" s="325" t="s">
        <v>13</v>
      </c>
      <c r="J9" s="321"/>
    </row>
    <row r="10" spans="1:13" s="88" customFormat="1" ht="17.850000000000001" customHeight="1" x14ac:dyDescent="0.2">
      <c r="C10" s="91"/>
      <c r="D10" s="93"/>
      <c r="E10" s="92"/>
      <c r="F10" s="91"/>
      <c r="G10" s="93"/>
      <c r="H10" s="92"/>
      <c r="I10" s="94"/>
      <c r="J10" s="92"/>
    </row>
    <row r="11" spans="1:13" ht="15" thickBot="1" x14ac:dyDescent="0.25">
      <c r="C11" s="71" t="s">
        <v>13</v>
      </c>
      <c r="D11" s="71" t="s">
        <v>13</v>
      </c>
      <c r="E11" s="71" t="s">
        <v>13</v>
      </c>
      <c r="F11" s="320" t="s">
        <v>250</v>
      </c>
      <c r="G11" s="318"/>
      <c r="H11" s="321"/>
      <c r="I11" s="330">
        <v>12185.06</v>
      </c>
      <c r="J11" s="321"/>
    </row>
    <row r="12" spans="1:13" ht="15" thickBot="1" x14ac:dyDescent="0.25">
      <c r="C12" s="27" t="s">
        <v>13</v>
      </c>
      <c r="D12" s="27" t="s">
        <v>13</v>
      </c>
      <c r="E12" s="27" t="s">
        <v>13</v>
      </c>
      <c r="F12" s="317" t="s">
        <v>9</v>
      </c>
      <c r="G12" s="318"/>
      <c r="H12" s="318"/>
      <c r="I12" s="331">
        <f>SUM(I11)</f>
        <v>12185.06</v>
      </c>
      <c r="J12" s="332"/>
    </row>
    <row r="13" spans="1:13" ht="15" thickTop="1" x14ac:dyDescent="0.2">
      <c r="C13" s="27" t="s">
        <v>13</v>
      </c>
      <c r="D13" s="27" t="s">
        <v>13</v>
      </c>
      <c r="E13" s="27" t="s">
        <v>13</v>
      </c>
      <c r="F13" s="70" t="s">
        <v>13</v>
      </c>
      <c r="G13" s="317" t="s">
        <v>13</v>
      </c>
      <c r="H13" s="318"/>
      <c r="I13" s="319" t="s">
        <v>13</v>
      </c>
      <c r="J13" s="307"/>
    </row>
    <row r="14" spans="1:13" ht="0" hidden="1" customHeight="1" x14ac:dyDescent="0.2"/>
    <row r="15" spans="1:13" ht="6.75" customHeight="1" x14ac:dyDescent="0.2"/>
  </sheetData>
  <mergeCells count="14">
    <mergeCell ref="G13:H13"/>
    <mergeCell ref="I13:J13"/>
    <mergeCell ref="F11:H11"/>
    <mergeCell ref="I11:J11"/>
    <mergeCell ref="F12:H12"/>
    <mergeCell ref="I12:J12"/>
    <mergeCell ref="C9:E9"/>
    <mergeCell ref="F9:H9"/>
    <mergeCell ref="I9:J9"/>
    <mergeCell ref="A1:G1"/>
    <mergeCell ref="J1:M1"/>
    <mergeCell ref="A3:M3"/>
    <mergeCell ref="A5:M5"/>
    <mergeCell ref="B7:L7"/>
  </mergeCells>
  <printOptions horizontalCentered="1"/>
  <pageMargins left="0.19685039370078741" right="0" top="0.6692913385826772" bottom="0.47244094488188981" header="0.47244094488188981" footer="0.47244094488188981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showGridLines="0" topLeftCell="D1" workbookViewId="0">
      <pane ySplit="8" topLeftCell="A9" activePane="bottomLeft" state="frozen"/>
      <selection activeCell="I30" sqref="I30:J30"/>
      <selection pane="bottomLeft" activeCell="I11" sqref="I11:J11"/>
    </sheetView>
  </sheetViews>
  <sheetFormatPr defaultRowHeight="14.25" x14ac:dyDescent="0.2"/>
  <cols>
    <col min="1" max="1" width="0.125" customWidth="1"/>
    <col min="2" max="2" width="0.375" customWidth="1"/>
    <col min="3" max="3" width="3.75" customWidth="1"/>
    <col min="4" max="4" width="5.625" customWidth="1"/>
    <col min="5" max="5" width="2.125" customWidth="1"/>
    <col min="6" max="6" width="5.75" customWidth="1"/>
    <col min="7" max="7" width="29.25" customWidth="1"/>
    <col min="8" max="8" width="19.75" customWidth="1"/>
    <col min="9" max="9" width="12.875" customWidth="1"/>
    <col min="10" max="10" width="13.25" customWidth="1"/>
    <col min="11" max="11" width="0" hidden="1" customWidth="1"/>
    <col min="12" max="12" width="0.25" customWidth="1"/>
    <col min="13" max="13" width="0.375" customWidth="1"/>
  </cols>
  <sheetData>
    <row r="1" spans="1:13" ht="12.95" customHeight="1" x14ac:dyDescent="0.2">
      <c r="A1" s="322"/>
      <c r="B1" s="307"/>
      <c r="C1" s="307"/>
      <c r="D1" s="307"/>
      <c r="E1" s="307"/>
      <c r="F1" s="307"/>
      <c r="G1" s="307"/>
      <c r="J1" s="323"/>
      <c r="K1" s="307"/>
      <c r="L1" s="307"/>
      <c r="M1" s="307"/>
    </row>
    <row r="2" spans="1:13" ht="18.75" customHeight="1" x14ac:dyDescent="0.2"/>
    <row r="3" spans="1:13" ht="18" customHeight="1" x14ac:dyDescent="0.2">
      <c r="A3" s="329" t="s">
        <v>2</v>
      </c>
      <c r="B3" s="307"/>
      <c r="C3" s="307"/>
      <c r="D3" s="307"/>
      <c r="E3" s="307"/>
      <c r="F3" s="307"/>
      <c r="G3" s="307"/>
      <c r="H3" s="307"/>
      <c r="I3" s="307"/>
      <c r="J3" s="307"/>
      <c r="K3" s="307"/>
      <c r="L3" s="307"/>
      <c r="M3" s="307"/>
    </row>
    <row r="4" spans="1:13" ht="1.5" customHeight="1" x14ac:dyDescent="0.2"/>
    <row r="5" spans="1:13" ht="18" customHeight="1" x14ac:dyDescent="0.2">
      <c r="A5" s="329" t="s">
        <v>84</v>
      </c>
      <c r="B5" s="307"/>
      <c r="C5" s="307"/>
      <c r="D5" s="307"/>
      <c r="E5" s="307"/>
      <c r="F5" s="307"/>
      <c r="G5" s="307"/>
      <c r="H5" s="307"/>
      <c r="I5" s="307"/>
      <c r="J5" s="307"/>
      <c r="K5" s="307"/>
      <c r="L5" s="307"/>
      <c r="M5" s="307"/>
    </row>
    <row r="6" spans="1:13" ht="1.5" customHeight="1" x14ac:dyDescent="0.2"/>
    <row r="7" spans="1:13" ht="18" customHeight="1" x14ac:dyDescent="0.2">
      <c r="B7" s="315" t="s">
        <v>83</v>
      </c>
      <c r="C7" s="307"/>
      <c r="D7" s="307"/>
      <c r="E7" s="307"/>
      <c r="F7" s="307"/>
      <c r="G7" s="307"/>
      <c r="H7" s="307"/>
      <c r="I7" s="307"/>
      <c r="J7" s="307"/>
      <c r="K7" s="307"/>
      <c r="L7" s="307"/>
    </row>
    <row r="8" spans="1:13" ht="28.15" customHeight="1" x14ac:dyDescent="0.2"/>
    <row r="9" spans="1:13" ht="17.850000000000001" customHeight="1" x14ac:dyDescent="0.2">
      <c r="C9" s="324" t="s">
        <v>248</v>
      </c>
      <c r="D9" s="318"/>
      <c r="E9" s="321"/>
      <c r="F9" s="324" t="s">
        <v>87</v>
      </c>
      <c r="G9" s="318"/>
      <c r="H9" s="321"/>
      <c r="I9" s="325" t="s">
        <v>13</v>
      </c>
      <c r="J9" s="321"/>
    </row>
    <row r="10" spans="1:13" s="88" customFormat="1" ht="17.850000000000001" customHeight="1" x14ac:dyDescent="0.2">
      <c r="C10" s="91"/>
      <c r="D10" s="93"/>
      <c r="E10" s="92"/>
      <c r="F10" s="91"/>
      <c r="G10" s="93"/>
      <c r="H10" s="92"/>
      <c r="I10" s="94"/>
      <c r="J10" s="92"/>
    </row>
    <row r="11" spans="1:13" x14ac:dyDescent="0.2">
      <c r="C11" s="28" t="s">
        <v>13</v>
      </c>
      <c r="D11" s="28" t="s">
        <v>13</v>
      </c>
      <c r="E11" s="28" t="s">
        <v>13</v>
      </c>
      <c r="F11" s="320" t="s">
        <v>86</v>
      </c>
      <c r="G11" s="318"/>
      <c r="H11" s="321"/>
      <c r="I11" s="330">
        <v>20340</v>
      </c>
      <c r="J11" s="321"/>
    </row>
    <row r="12" spans="1:13" ht="15" thickBot="1" x14ac:dyDescent="0.25">
      <c r="C12" s="28" t="s">
        <v>13</v>
      </c>
      <c r="D12" s="28" t="s">
        <v>13</v>
      </c>
      <c r="E12" s="28" t="s">
        <v>13</v>
      </c>
      <c r="F12" s="320" t="s">
        <v>85</v>
      </c>
      <c r="G12" s="318"/>
      <c r="H12" s="321"/>
      <c r="I12" s="330">
        <v>306050</v>
      </c>
      <c r="J12" s="321"/>
    </row>
    <row r="13" spans="1:13" ht="15" thickBot="1" x14ac:dyDescent="0.25">
      <c r="C13" s="27" t="s">
        <v>13</v>
      </c>
      <c r="D13" s="27" t="s">
        <v>13</v>
      </c>
      <c r="E13" s="27" t="s">
        <v>13</v>
      </c>
      <c r="F13" s="317" t="s">
        <v>9</v>
      </c>
      <c r="G13" s="318"/>
      <c r="H13" s="318"/>
      <c r="I13" s="331">
        <v>326390</v>
      </c>
      <c r="J13" s="332"/>
    </row>
    <row r="14" spans="1:13" ht="15" thickTop="1" x14ac:dyDescent="0.2">
      <c r="C14" s="27" t="s">
        <v>13</v>
      </c>
      <c r="D14" s="27" t="s">
        <v>13</v>
      </c>
      <c r="E14" s="27" t="s">
        <v>13</v>
      </c>
      <c r="F14" s="26" t="s">
        <v>13</v>
      </c>
      <c r="G14" s="317" t="s">
        <v>13</v>
      </c>
      <c r="H14" s="318"/>
      <c r="I14" s="319" t="s">
        <v>13</v>
      </c>
      <c r="J14" s="307"/>
    </row>
    <row r="15" spans="1:13" ht="0" hidden="1" customHeight="1" x14ac:dyDescent="0.2"/>
    <row r="16" spans="1:13" ht="6.75" customHeight="1" x14ac:dyDescent="0.2"/>
  </sheetData>
  <mergeCells count="16">
    <mergeCell ref="G14:H14"/>
    <mergeCell ref="I14:J14"/>
    <mergeCell ref="F11:H11"/>
    <mergeCell ref="I11:J11"/>
    <mergeCell ref="F12:H12"/>
    <mergeCell ref="I12:J12"/>
    <mergeCell ref="F13:H13"/>
    <mergeCell ref="I13:J13"/>
    <mergeCell ref="C9:E9"/>
    <mergeCell ref="F9:H9"/>
    <mergeCell ref="I9:J9"/>
    <mergeCell ref="A1:G1"/>
    <mergeCell ref="J1:M1"/>
    <mergeCell ref="A3:M3"/>
    <mergeCell ref="A5:M5"/>
    <mergeCell ref="B7:L7"/>
  </mergeCells>
  <printOptions horizontalCentered="1"/>
  <pageMargins left="0.19685039370078741" right="0" top="0.6692913385826772" bottom="0.47244094488188981" header="0.47244094488188981" footer="0.47244094488188981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showGridLines="0" workbookViewId="0">
      <pane ySplit="12" topLeftCell="A35" activePane="bottomLeft" state="frozen"/>
      <selection activeCell="I30" sqref="I30:J30"/>
      <selection pane="bottomLeft" activeCell="F30" sqref="F30:J30"/>
    </sheetView>
  </sheetViews>
  <sheetFormatPr defaultRowHeight="14.25" x14ac:dyDescent="0.2"/>
  <cols>
    <col min="1" max="1" width="0.125" customWidth="1"/>
    <col min="2" max="2" width="27.5" customWidth="1"/>
    <col min="3" max="3" width="8.5" customWidth="1"/>
    <col min="4" max="4" width="3.75" customWidth="1"/>
    <col min="5" max="5" width="20.25" customWidth="1"/>
    <col min="6" max="6" width="8.25" customWidth="1"/>
    <col min="7" max="7" width="0.125" hidden="1" customWidth="1"/>
    <col min="8" max="8" width="13.75" customWidth="1"/>
    <col min="9" max="9" width="0" hidden="1" customWidth="1"/>
    <col min="10" max="10" width="0.125" customWidth="1"/>
  </cols>
  <sheetData>
    <row r="1" spans="1:10" ht="0.4" customHeight="1" x14ac:dyDescent="0.2"/>
    <row r="2" spans="1:10" x14ac:dyDescent="0.2">
      <c r="H2" s="323"/>
    </row>
    <row r="3" spans="1:10" x14ac:dyDescent="0.2">
      <c r="A3" s="322"/>
      <c r="B3" s="307"/>
      <c r="C3" s="307"/>
      <c r="H3" s="307"/>
    </row>
    <row r="4" spans="1:10" x14ac:dyDescent="0.2">
      <c r="A4" s="307"/>
      <c r="B4" s="307"/>
      <c r="C4" s="307"/>
    </row>
    <row r="5" spans="1:10" ht="4.3499999999999996" customHeight="1" x14ac:dyDescent="0.2"/>
    <row r="6" spans="1:10" ht="18" customHeight="1" x14ac:dyDescent="0.2">
      <c r="A6" s="315" t="s">
        <v>2</v>
      </c>
      <c r="B6" s="307"/>
      <c r="C6" s="307"/>
      <c r="D6" s="307"/>
      <c r="E6" s="307"/>
      <c r="F6" s="307"/>
      <c r="G6" s="307"/>
      <c r="H6" s="307"/>
    </row>
    <row r="7" spans="1:10" ht="1.1499999999999999" customHeight="1" x14ac:dyDescent="0.2"/>
    <row r="8" spans="1:10" ht="18" customHeight="1" x14ac:dyDescent="0.2">
      <c r="A8" s="315" t="s">
        <v>84</v>
      </c>
      <c r="B8" s="307"/>
      <c r="C8" s="307"/>
      <c r="D8" s="307"/>
      <c r="E8" s="307"/>
      <c r="F8" s="307"/>
      <c r="G8" s="307"/>
      <c r="H8" s="307"/>
      <c r="I8" s="307"/>
      <c r="J8" s="307"/>
    </row>
    <row r="9" spans="1:10" ht="0.4" customHeight="1" x14ac:dyDescent="0.2"/>
    <row r="10" spans="1:10" ht="18" customHeight="1" x14ac:dyDescent="0.2">
      <c r="A10" s="315" t="s">
        <v>83</v>
      </c>
      <c r="B10" s="307"/>
      <c r="C10" s="307"/>
      <c r="D10" s="307"/>
      <c r="E10" s="307"/>
      <c r="F10" s="307"/>
      <c r="G10" s="307"/>
      <c r="H10" s="307"/>
      <c r="I10" s="307"/>
      <c r="J10" s="307"/>
    </row>
    <row r="11" spans="1:10" ht="11.45" customHeight="1" x14ac:dyDescent="0.2"/>
    <row r="12" spans="1:10" ht="18.600000000000001" customHeight="1" x14ac:dyDescent="0.2">
      <c r="A12" s="344" t="s">
        <v>247</v>
      </c>
      <c r="B12" s="307"/>
      <c r="C12" s="307"/>
      <c r="D12" s="307"/>
    </row>
    <row r="13" spans="1:10" s="128" customFormat="1" ht="18.600000000000001" customHeight="1" x14ac:dyDescent="0.2">
      <c r="A13" s="163" t="s">
        <v>379</v>
      </c>
    </row>
    <row r="14" spans="1:10" s="128" customFormat="1" ht="14.25" customHeight="1" x14ac:dyDescent="0.2">
      <c r="B14" s="127" t="s">
        <v>108</v>
      </c>
      <c r="C14" s="345" t="s">
        <v>107</v>
      </c>
      <c r="D14" s="346"/>
      <c r="E14" s="347"/>
      <c r="F14" s="345" t="s">
        <v>106</v>
      </c>
      <c r="G14" s="346"/>
      <c r="H14" s="346"/>
      <c r="I14" s="346"/>
      <c r="J14" s="347"/>
    </row>
    <row r="15" spans="1:10" s="270" customFormat="1" ht="21" customHeight="1" x14ac:dyDescent="0.2">
      <c r="B15" s="271" t="s">
        <v>105</v>
      </c>
      <c r="C15" s="272" t="s">
        <v>104</v>
      </c>
      <c r="D15" s="273"/>
      <c r="E15" s="274"/>
      <c r="F15" s="348">
        <v>80000</v>
      </c>
      <c r="G15" s="349"/>
      <c r="H15" s="349"/>
      <c r="I15" s="349"/>
      <c r="J15" s="350"/>
    </row>
    <row r="16" spans="1:10" s="270" customFormat="1" ht="21" customHeight="1" x14ac:dyDescent="0.2">
      <c r="B16" s="271" t="s">
        <v>103</v>
      </c>
      <c r="C16" s="351" t="s">
        <v>102</v>
      </c>
      <c r="D16" s="352"/>
      <c r="E16" s="353"/>
      <c r="F16" s="348">
        <v>98333</v>
      </c>
      <c r="G16" s="349"/>
      <c r="H16" s="349"/>
      <c r="I16" s="349"/>
      <c r="J16" s="350"/>
    </row>
    <row r="17" spans="2:10" s="270" customFormat="1" ht="21" customHeight="1" x14ac:dyDescent="0.2">
      <c r="B17" s="271" t="s">
        <v>101</v>
      </c>
      <c r="C17" s="351" t="s">
        <v>100</v>
      </c>
      <c r="D17" s="352"/>
      <c r="E17" s="353"/>
      <c r="F17" s="348">
        <v>1663.3</v>
      </c>
      <c r="G17" s="349"/>
      <c r="H17" s="349"/>
      <c r="I17" s="349"/>
      <c r="J17" s="350"/>
    </row>
    <row r="18" spans="2:10" s="270" customFormat="1" ht="21" customHeight="1" x14ac:dyDescent="0.2">
      <c r="B18" s="271" t="s">
        <v>99</v>
      </c>
      <c r="C18" s="351" t="s">
        <v>98</v>
      </c>
      <c r="D18" s="352"/>
      <c r="E18" s="353"/>
      <c r="F18" s="348">
        <v>6635.07</v>
      </c>
      <c r="G18" s="349"/>
      <c r="H18" s="349"/>
      <c r="I18" s="349"/>
      <c r="J18" s="350"/>
    </row>
    <row r="19" spans="2:10" s="270" customFormat="1" ht="21" customHeight="1" x14ac:dyDescent="0.2">
      <c r="B19" s="271" t="s">
        <v>97</v>
      </c>
      <c r="C19" s="351" t="s">
        <v>96</v>
      </c>
      <c r="D19" s="352"/>
      <c r="E19" s="353"/>
      <c r="F19" s="348">
        <v>6635.07</v>
      </c>
      <c r="G19" s="349"/>
      <c r="H19" s="349"/>
      <c r="I19" s="349"/>
      <c r="J19" s="350"/>
    </row>
    <row r="20" spans="2:10" s="270" customFormat="1" ht="21" customHeight="1" x14ac:dyDescent="0.2">
      <c r="B20" s="271" t="s">
        <v>95</v>
      </c>
      <c r="C20" s="351" t="s">
        <v>94</v>
      </c>
      <c r="D20" s="352"/>
      <c r="E20" s="353"/>
      <c r="F20" s="348">
        <v>11255.3</v>
      </c>
      <c r="G20" s="349"/>
      <c r="H20" s="349"/>
      <c r="I20" s="349"/>
      <c r="J20" s="350"/>
    </row>
    <row r="21" spans="2:10" s="270" customFormat="1" ht="21" customHeight="1" x14ac:dyDescent="0.2">
      <c r="B21" s="271" t="s">
        <v>93</v>
      </c>
      <c r="C21" s="351" t="s">
        <v>92</v>
      </c>
      <c r="D21" s="352"/>
      <c r="E21" s="353"/>
      <c r="F21" s="348">
        <v>3460</v>
      </c>
      <c r="G21" s="349"/>
      <c r="H21" s="349"/>
      <c r="I21" s="349"/>
      <c r="J21" s="350"/>
    </row>
    <row r="22" spans="2:10" s="270" customFormat="1" ht="21" customHeight="1" x14ac:dyDescent="0.2">
      <c r="B22" s="271" t="s">
        <v>91</v>
      </c>
      <c r="C22" s="351" t="s">
        <v>90</v>
      </c>
      <c r="D22" s="352"/>
      <c r="E22" s="353"/>
      <c r="F22" s="348">
        <v>1600</v>
      </c>
      <c r="G22" s="349"/>
      <c r="H22" s="349"/>
      <c r="I22" s="349"/>
      <c r="J22" s="350"/>
    </row>
    <row r="23" spans="2:10" s="270" customFormat="1" ht="21" customHeight="1" x14ac:dyDescent="0.2">
      <c r="B23" s="271" t="s">
        <v>89</v>
      </c>
      <c r="C23" s="351" t="s">
        <v>88</v>
      </c>
      <c r="D23" s="352"/>
      <c r="E23" s="353"/>
      <c r="F23" s="348">
        <v>10504.03</v>
      </c>
      <c r="G23" s="349"/>
      <c r="H23" s="349"/>
      <c r="I23" s="349"/>
      <c r="J23" s="350"/>
    </row>
    <row r="24" spans="2:10" s="128" customFormat="1" ht="18" customHeight="1" x14ac:dyDescent="0.2">
      <c r="B24" s="354" t="s">
        <v>9</v>
      </c>
      <c r="C24" s="355"/>
      <c r="D24" s="355"/>
      <c r="E24" s="356"/>
      <c r="F24" s="357">
        <v>220085.77</v>
      </c>
      <c r="G24" s="358"/>
      <c r="H24" s="358"/>
      <c r="I24" s="358"/>
      <c r="J24" s="359"/>
    </row>
    <row r="25" spans="2:10" ht="0" hidden="1" customHeight="1" x14ac:dyDescent="0.2"/>
    <row r="28" spans="2:10" s="128" customFormat="1" x14ac:dyDescent="0.2">
      <c r="B28" s="128" t="s">
        <v>380</v>
      </c>
    </row>
    <row r="30" spans="2:10" s="128" customFormat="1" ht="21" customHeight="1" x14ac:dyDescent="0.2">
      <c r="B30" s="127" t="s">
        <v>108</v>
      </c>
      <c r="C30" s="341" t="s">
        <v>107</v>
      </c>
      <c r="D30" s="342"/>
      <c r="E30" s="343"/>
      <c r="F30" s="341" t="s">
        <v>106</v>
      </c>
      <c r="G30" s="342"/>
      <c r="H30" s="342"/>
      <c r="I30" s="342"/>
      <c r="J30" s="343"/>
    </row>
    <row r="31" spans="2:10" s="56" customFormat="1" ht="21" customHeight="1" x14ac:dyDescent="0.2">
      <c r="B31" s="275" t="s">
        <v>105</v>
      </c>
      <c r="C31" s="337" t="s">
        <v>104</v>
      </c>
      <c r="D31" s="338"/>
      <c r="E31" s="339"/>
      <c r="F31" s="340">
        <v>80000</v>
      </c>
      <c r="G31" s="338"/>
      <c r="H31" s="338"/>
      <c r="I31" s="338"/>
      <c r="J31" s="339"/>
    </row>
    <row r="32" spans="2:10" s="56" customFormat="1" ht="21" customHeight="1" x14ac:dyDescent="0.2">
      <c r="B32" s="275" t="s">
        <v>103</v>
      </c>
      <c r="C32" s="337" t="s">
        <v>102</v>
      </c>
      <c r="D32" s="338"/>
      <c r="E32" s="339"/>
      <c r="F32" s="340">
        <v>98333</v>
      </c>
      <c r="G32" s="338"/>
      <c r="H32" s="338"/>
      <c r="I32" s="338"/>
      <c r="J32" s="339"/>
    </row>
    <row r="33" spans="2:10" s="56" customFormat="1" ht="21" customHeight="1" x14ac:dyDescent="0.2">
      <c r="B33" s="275" t="s">
        <v>101</v>
      </c>
      <c r="C33" s="337" t="s">
        <v>382</v>
      </c>
      <c r="D33" s="338"/>
      <c r="E33" s="339"/>
      <c r="F33" s="340">
        <v>2383.38</v>
      </c>
      <c r="G33" s="338"/>
      <c r="H33" s="338"/>
      <c r="I33" s="338"/>
      <c r="J33" s="339"/>
    </row>
    <row r="34" spans="2:10" s="56" customFormat="1" ht="21" customHeight="1" x14ac:dyDescent="0.2">
      <c r="B34" s="275" t="s">
        <v>99</v>
      </c>
      <c r="C34" s="337" t="s">
        <v>383</v>
      </c>
      <c r="D34" s="338"/>
      <c r="E34" s="339"/>
      <c r="F34" s="340">
        <v>6635.07</v>
      </c>
      <c r="G34" s="338"/>
      <c r="H34" s="338"/>
      <c r="I34" s="338"/>
      <c r="J34" s="339"/>
    </row>
    <row r="35" spans="2:10" s="56" customFormat="1" ht="21" customHeight="1" x14ac:dyDescent="0.2">
      <c r="B35" s="275" t="s">
        <v>97</v>
      </c>
      <c r="C35" s="337" t="s">
        <v>384</v>
      </c>
      <c r="D35" s="338"/>
      <c r="E35" s="339"/>
      <c r="F35" s="340">
        <v>6635.07</v>
      </c>
      <c r="G35" s="338"/>
      <c r="H35" s="338"/>
      <c r="I35" s="338"/>
      <c r="J35" s="339"/>
    </row>
    <row r="36" spans="2:10" s="56" customFormat="1" ht="21" customHeight="1" x14ac:dyDescent="0.2">
      <c r="B36" s="275" t="s">
        <v>95</v>
      </c>
      <c r="C36" s="337" t="s">
        <v>385</v>
      </c>
      <c r="D36" s="338"/>
      <c r="E36" s="339"/>
      <c r="F36" s="340">
        <v>11255.3</v>
      </c>
      <c r="G36" s="338"/>
      <c r="H36" s="338"/>
      <c r="I36" s="338"/>
      <c r="J36" s="339"/>
    </row>
    <row r="37" spans="2:10" s="56" customFormat="1" ht="21" customHeight="1" x14ac:dyDescent="0.2">
      <c r="B37" s="275" t="s">
        <v>93</v>
      </c>
      <c r="C37" s="337" t="s">
        <v>386</v>
      </c>
      <c r="D37" s="338"/>
      <c r="E37" s="339"/>
      <c r="F37" s="340">
        <v>4000</v>
      </c>
      <c r="G37" s="338"/>
      <c r="H37" s="338"/>
      <c r="I37" s="338"/>
      <c r="J37" s="339"/>
    </row>
    <row r="38" spans="2:10" s="56" customFormat="1" ht="21" customHeight="1" x14ac:dyDescent="0.2">
      <c r="B38" s="275" t="s">
        <v>91</v>
      </c>
      <c r="C38" s="337" t="s">
        <v>387</v>
      </c>
      <c r="D38" s="338"/>
      <c r="E38" s="339"/>
      <c r="F38" s="340">
        <v>2000</v>
      </c>
      <c r="G38" s="338"/>
      <c r="H38" s="338"/>
      <c r="I38" s="338"/>
      <c r="J38" s="339"/>
    </row>
    <row r="39" spans="2:10" s="56" customFormat="1" ht="21" customHeight="1" x14ac:dyDescent="0.2">
      <c r="B39" s="275" t="s">
        <v>89</v>
      </c>
      <c r="C39" s="337" t="s">
        <v>388</v>
      </c>
      <c r="D39" s="338"/>
      <c r="E39" s="339"/>
      <c r="F39" s="340">
        <v>10504.13</v>
      </c>
      <c r="G39" s="338"/>
      <c r="H39" s="338"/>
      <c r="I39" s="338"/>
      <c r="J39" s="339"/>
    </row>
    <row r="40" spans="2:10" s="128" customFormat="1" ht="29.25" customHeight="1" x14ac:dyDescent="0.2">
      <c r="B40" s="333" t="s">
        <v>9</v>
      </c>
      <c r="C40" s="334"/>
      <c r="D40" s="334"/>
      <c r="E40" s="335"/>
      <c r="F40" s="336">
        <v>221745.95</v>
      </c>
      <c r="G40" s="334"/>
      <c r="H40" s="334"/>
      <c r="I40" s="334"/>
      <c r="J40" s="335"/>
    </row>
  </sheetData>
  <mergeCells count="49">
    <mergeCell ref="C21:E21"/>
    <mergeCell ref="F21:J21"/>
    <mergeCell ref="B24:E24"/>
    <mergeCell ref="F24:J24"/>
    <mergeCell ref="C22:E22"/>
    <mergeCell ref="F22:J22"/>
    <mergeCell ref="C23:E23"/>
    <mergeCell ref="F23:J23"/>
    <mergeCell ref="H2:H3"/>
    <mergeCell ref="A3:C4"/>
    <mergeCell ref="A6:H6"/>
    <mergeCell ref="A8:J8"/>
    <mergeCell ref="A10:J10"/>
    <mergeCell ref="C30:E30"/>
    <mergeCell ref="F30:J30"/>
    <mergeCell ref="A12:D12"/>
    <mergeCell ref="C14:E14"/>
    <mergeCell ref="F14:J14"/>
    <mergeCell ref="F15:J15"/>
    <mergeCell ref="C16:E16"/>
    <mergeCell ref="F16:J16"/>
    <mergeCell ref="C17:E17"/>
    <mergeCell ref="F17:J17"/>
    <mergeCell ref="C18:E18"/>
    <mergeCell ref="F18:J18"/>
    <mergeCell ref="C19:E19"/>
    <mergeCell ref="F19:J19"/>
    <mergeCell ref="C20:E20"/>
    <mergeCell ref="F20:J20"/>
    <mergeCell ref="C31:E31"/>
    <mergeCell ref="F31:J31"/>
    <mergeCell ref="C32:E32"/>
    <mergeCell ref="F32:J32"/>
    <mergeCell ref="C33:E33"/>
    <mergeCell ref="F33:J33"/>
    <mergeCell ref="C34:E34"/>
    <mergeCell ref="F34:J34"/>
    <mergeCell ref="C35:E35"/>
    <mergeCell ref="F35:J35"/>
    <mergeCell ref="C36:E36"/>
    <mergeCell ref="F36:J36"/>
    <mergeCell ref="B40:E40"/>
    <mergeCell ref="F40:J40"/>
    <mergeCell ref="C37:E37"/>
    <mergeCell ref="F37:J37"/>
    <mergeCell ref="C38:E38"/>
    <mergeCell ref="F38:J38"/>
    <mergeCell ref="C39:E39"/>
    <mergeCell ref="F39:J39"/>
  </mergeCells>
  <pageMargins left="0.86614173228346458" right="0.47244094488188981" top="0.6692913385826772" bottom="0.47244094488188981" header="0.47244094488188981" footer="0.47244094488188981"/>
  <pageSetup paperSize="9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1"/>
  <sheetViews>
    <sheetView showGridLines="0" topLeftCell="B1" workbookViewId="0">
      <pane ySplit="8" topLeftCell="A9" activePane="bottomLeft" state="frozen"/>
      <selection activeCell="J30" sqref="J30"/>
      <selection pane="bottomLeft" activeCell="I15" sqref="I15:J17"/>
    </sheetView>
  </sheetViews>
  <sheetFormatPr defaultRowHeight="14.25" x14ac:dyDescent="0.2"/>
  <cols>
    <col min="1" max="1" width="0" hidden="1" customWidth="1"/>
    <col min="2" max="2" width="15" customWidth="1"/>
    <col min="3" max="3" width="13.625" customWidth="1"/>
    <col min="4" max="4" width="12.375" customWidth="1"/>
    <col min="5" max="5" width="6.375" customWidth="1"/>
    <col min="6" max="6" width="7.125" customWidth="1"/>
    <col min="7" max="7" width="13.75" customWidth="1"/>
    <col min="8" max="8" width="14.125" customWidth="1"/>
    <col min="9" max="9" width="1.5" customWidth="1"/>
    <col min="10" max="10" width="9.75" customWidth="1"/>
    <col min="11" max="11" width="0" hidden="1" customWidth="1"/>
  </cols>
  <sheetData>
    <row r="1" spans="2:10" ht="3.6" customHeight="1" x14ac:dyDescent="0.2"/>
    <row r="2" spans="2:10" ht="19.899999999999999" customHeight="1" x14ac:dyDescent="0.2">
      <c r="B2" s="315" t="s">
        <v>2</v>
      </c>
      <c r="C2" s="307"/>
      <c r="D2" s="307"/>
      <c r="E2" s="307"/>
      <c r="F2" s="307"/>
      <c r="G2" s="307"/>
      <c r="H2" s="307"/>
      <c r="I2" s="307"/>
      <c r="J2" s="307"/>
    </row>
    <row r="3" spans="2:10" ht="2.1" customHeight="1" x14ac:dyDescent="0.2"/>
    <row r="4" spans="2:10" ht="18" customHeight="1" x14ac:dyDescent="0.2">
      <c r="B4" s="315" t="s">
        <v>84</v>
      </c>
      <c r="C4" s="307"/>
      <c r="D4" s="307"/>
      <c r="E4" s="307"/>
      <c r="F4" s="307"/>
      <c r="G4" s="307"/>
      <c r="H4" s="307"/>
      <c r="I4" s="307"/>
      <c r="J4" s="307"/>
    </row>
    <row r="5" spans="2:10" ht="1.35" customHeight="1" x14ac:dyDescent="0.2"/>
    <row r="6" spans="2:10" ht="18" customHeight="1" x14ac:dyDescent="0.2">
      <c r="B6" s="315" t="s">
        <v>83</v>
      </c>
      <c r="C6" s="307"/>
      <c r="D6" s="307"/>
      <c r="E6" s="307"/>
      <c r="F6" s="307"/>
      <c r="G6" s="307"/>
      <c r="H6" s="307"/>
      <c r="I6" s="307"/>
      <c r="J6" s="307"/>
    </row>
    <row r="7" spans="2:10" ht="10.7" customHeight="1" x14ac:dyDescent="0.2"/>
    <row r="8" spans="2:10" s="161" customFormat="1" ht="25.5" customHeight="1" x14ac:dyDescent="0.2">
      <c r="B8" s="364" t="s">
        <v>244</v>
      </c>
      <c r="C8" s="365"/>
      <c r="D8" s="365"/>
      <c r="E8" s="365"/>
      <c r="F8" s="365"/>
    </row>
    <row r="9" spans="2:10" s="161" customFormat="1" ht="25.5" customHeight="1" x14ac:dyDescent="0.2">
      <c r="B9" s="190" t="s">
        <v>379</v>
      </c>
    </row>
    <row r="10" spans="2:10" x14ac:dyDescent="0.2">
      <c r="B10" s="30" t="s">
        <v>127</v>
      </c>
      <c r="C10" s="30" t="s">
        <v>71</v>
      </c>
      <c r="D10" s="30" t="s">
        <v>126</v>
      </c>
      <c r="E10" s="366" t="s">
        <v>6</v>
      </c>
      <c r="F10" s="335"/>
      <c r="G10" s="30" t="s">
        <v>125</v>
      </c>
      <c r="H10" s="30" t="s">
        <v>124</v>
      </c>
      <c r="I10" s="366" t="s">
        <v>106</v>
      </c>
      <c r="J10" s="335"/>
    </row>
    <row r="11" spans="2:10" ht="25.5" x14ac:dyDescent="0.2">
      <c r="B11" s="29" t="s">
        <v>16</v>
      </c>
      <c r="C11" s="29" t="s">
        <v>121</v>
      </c>
      <c r="D11" s="29" t="s">
        <v>123</v>
      </c>
      <c r="E11" s="360" t="s">
        <v>21</v>
      </c>
      <c r="F11" s="335"/>
      <c r="G11" s="29" t="s">
        <v>117</v>
      </c>
      <c r="H11" s="29"/>
      <c r="I11" s="361">
        <v>47100</v>
      </c>
      <c r="J11" s="335"/>
    </row>
    <row r="12" spans="2:10" ht="25.5" x14ac:dyDescent="0.2">
      <c r="B12" s="29" t="s">
        <v>16</v>
      </c>
      <c r="C12" s="29" t="s">
        <v>121</v>
      </c>
      <c r="D12" s="29" t="s">
        <v>123</v>
      </c>
      <c r="E12" s="360" t="s">
        <v>22</v>
      </c>
      <c r="F12" s="335"/>
      <c r="G12" s="29" t="s">
        <v>122</v>
      </c>
      <c r="H12" s="29"/>
      <c r="I12" s="361">
        <v>690</v>
      </c>
      <c r="J12" s="335"/>
    </row>
    <row r="13" spans="2:10" ht="25.5" x14ac:dyDescent="0.2">
      <c r="B13" s="29" t="s">
        <v>16</v>
      </c>
      <c r="C13" s="29" t="s">
        <v>121</v>
      </c>
      <c r="D13" s="29" t="s">
        <v>120</v>
      </c>
      <c r="E13" s="360" t="s">
        <v>21</v>
      </c>
      <c r="F13" s="335"/>
      <c r="G13" s="29" t="s">
        <v>117</v>
      </c>
      <c r="H13" s="29"/>
      <c r="I13" s="361">
        <v>600</v>
      </c>
      <c r="J13" s="335"/>
    </row>
    <row r="14" spans="2:10" ht="38.25" x14ac:dyDescent="0.2">
      <c r="B14" s="29" t="s">
        <v>16</v>
      </c>
      <c r="C14" s="29" t="s">
        <v>119</v>
      </c>
      <c r="D14" s="29" t="s">
        <v>118</v>
      </c>
      <c r="E14" s="360" t="s">
        <v>21</v>
      </c>
      <c r="F14" s="335"/>
      <c r="G14" s="29" t="s">
        <v>117</v>
      </c>
      <c r="H14" s="29"/>
      <c r="I14" s="361">
        <v>142800</v>
      </c>
      <c r="J14" s="335"/>
    </row>
    <row r="15" spans="2:10" ht="38.25" x14ac:dyDescent="0.2">
      <c r="B15" s="29" t="s">
        <v>16</v>
      </c>
      <c r="C15" s="29" t="s">
        <v>112</v>
      </c>
      <c r="D15" s="29" t="s">
        <v>116</v>
      </c>
      <c r="E15" s="360" t="s">
        <v>44</v>
      </c>
      <c r="F15" s="335"/>
      <c r="G15" s="29" t="s">
        <v>114</v>
      </c>
      <c r="H15" s="29" t="s">
        <v>115</v>
      </c>
      <c r="I15" s="361">
        <v>685000</v>
      </c>
      <c r="J15" s="335"/>
    </row>
    <row r="16" spans="2:10" ht="25.5" x14ac:dyDescent="0.2">
      <c r="B16" s="29" t="s">
        <v>16</v>
      </c>
      <c r="C16" s="29" t="s">
        <v>112</v>
      </c>
      <c r="D16" s="29" t="s">
        <v>111</v>
      </c>
      <c r="E16" s="360" t="s">
        <v>44</v>
      </c>
      <c r="F16" s="335"/>
      <c r="G16" s="29" t="s">
        <v>114</v>
      </c>
      <c r="H16" s="29" t="s">
        <v>113</v>
      </c>
      <c r="I16" s="361">
        <v>1544000</v>
      </c>
      <c r="J16" s="335"/>
    </row>
    <row r="17" spans="2:10" ht="25.5" x14ac:dyDescent="0.2">
      <c r="B17" s="29" t="s">
        <v>16</v>
      </c>
      <c r="C17" s="29" t="s">
        <v>112</v>
      </c>
      <c r="D17" s="29" t="s">
        <v>111</v>
      </c>
      <c r="E17" s="360" t="s">
        <v>44</v>
      </c>
      <c r="F17" s="335"/>
      <c r="G17" s="29" t="s">
        <v>110</v>
      </c>
      <c r="H17" s="29" t="s">
        <v>109</v>
      </c>
      <c r="I17" s="361">
        <v>495000</v>
      </c>
      <c r="J17" s="335"/>
    </row>
    <row r="18" spans="2:10" ht="17.100000000000001" customHeight="1" x14ac:dyDescent="0.2">
      <c r="B18" s="362" t="s">
        <v>9</v>
      </c>
      <c r="C18" s="334"/>
      <c r="D18" s="334"/>
      <c r="E18" s="334"/>
      <c r="F18" s="334"/>
      <c r="G18" s="334"/>
      <c r="H18" s="335"/>
      <c r="I18" s="363">
        <v>2915190</v>
      </c>
      <c r="J18" s="335"/>
    </row>
    <row r="19" spans="2:10" x14ac:dyDescent="0.2">
      <c r="B19" s="190" t="s">
        <v>380</v>
      </c>
    </row>
    <row r="20" spans="2:10" ht="39.75" customHeight="1" x14ac:dyDescent="0.2">
      <c r="B20" s="140" t="s">
        <v>127</v>
      </c>
      <c r="C20" s="140" t="s">
        <v>71</v>
      </c>
      <c r="D20" s="140" t="s">
        <v>126</v>
      </c>
      <c r="E20" s="366" t="s">
        <v>6</v>
      </c>
      <c r="F20" s="335"/>
      <c r="G20" s="140" t="s">
        <v>125</v>
      </c>
      <c r="H20" s="140" t="s">
        <v>124</v>
      </c>
      <c r="I20" s="366" t="s">
        <v>106</v>
      </c>
      <c r="J20" s="335"/>
    </row>
    <row r="21" spans="2:10" s="160" customFormat="1" ht="27.75" customHeight="1" x14ac:dyDescent="0.2">
      <c r="B21" s="223" t="s">
        <v>16</v>
      </c>
      <c r="C21" s="223" t="s">
        <v>121</v>
      </c>
      <c r="D21" s="223" t="s">
        <v>123</v>
      </c>
      <c r="E21" s="360" t="s">
        <v>21</v>
      </c>
      <c r="F21" s="335"/>
      <c r="G21" s="223" t="s">
        <v>117</v>
      </c>
      <c r="H21" s="223"/>
      <c r="I21" s="361">
        <v>6171</v>
      </c>
      <c r="J21" s="335"/>
    </row>
    <row r="22" spans="2:10" ht="26.25" customHeight="1" x14ac:dyDescent="0.2">
      <c r="B22" s="141" t="s">
        <v>16</v>
      </c>
      <c r="C22" s="141" t="s">
        <v>121</v>
      </c>
      <c r="D22" s="141" t="s">
        <v>123</v>
      </c>
      <c r="E22" s="360" t="s">
        <v>21</v>
      </c>
      <c r="F22" s="335"/>
      <c r="G22" s="141" t="s">
        <v>117</v>
      </c>
      <c r="H22" s="141"/>
      <c r="I22" s="361">
        <v>21300</v>
      </c>
      <c r="J22" s="335"/>
    </row>
    <row r="23" spans="2:10" ht="14.25" customHeight="1" x14ac:dyDescent="0.2">
      <c r="B23" s="141" t="s">
        <v>16</v>
      </c>
      <c r="C23" s="141" t="s">
        <v>121</v>
      </c>
      <c r="D23" s="141" t="s">
        <v>123</v>
      </c>
      <c r="E23" s="360" t="s">
        <v>22</v>
      </c>
      <c r="F23" s="335"/>
      <c r="G23" s="141" t="s">
        <v>122</v>
      </c>
      <c r="H23" s="141"/>
      <c r="I23" s="361">
        <v>3940</v>
      </c>
      <c r="J23" s="335"/>
    </row>
    <row r="24" spans="2:10" ht="25.5" x14ac:dyDescent="0.2">
      <c r="B24" s="141" t="s">
        <v>16</v>
      </c>
      <c r="C24" s="141" t="s">
        <v>121</v>
      </c>
      <c r="D24" s="141" t="s">
        <v>120</v>
      </c>
      <c r="E24" s="360" t="s">
        <v>21</v>
      </c>
      <c r="F24" s="335"/>
      <c r="G24" s="141" t="s">
        <v>117</v>
      </c>
      <c r="H24" s="141"/>
      <c r="I24" s="361">
        <v>5700</v>
      </c>
      <c r="J24" s="335"/>
    </row>
    <row r="25" spans="2:10" ht="39.75" customHeight="1" x14ac:dyDescent="0.2">
      <c r="B25" s="141" t="s">
        <v>43</v>
      </c>
      <c r="C25" s="141" t="s">
        <v>213</v>
      </c>
      <c r="D25" s="141" t="s">
        <v>393</v>
      </c>
      <c r="E25" s="360" t="s">
        <v>29</v>
      </c>
      <c r="F25" s="335"/>
      <c r="G25" s="141" t="s">
        <v>394</v>
      </c>
      <c r="H25" s="141" t="s">
        <v>392</v>
      </c>
      <c r="I25" s="361">
        <v>32500</v>
      </c>
      <c r="J25" s="335"/>
    </row>
    <row r="26" spans="2:10" ht="38.25" customHeight="1" x14ac:dyDescent="0.2">
      <c r="B26" s="141" t="s">
        <v>43</v>
      </c>
      <c r="C26" s="141" t="s">
        <v>212</v>
      </c>
      <c r="D26" s="141" t="s">
        <v>395</v>
      </c>
      <c r="E26" s="360" t="s">
        <v>18</v>
      </c>
      <c r="F26" s="335"/>
      <c r="G26" s="141" t="s">
        <v>396</v>
      </c>
      <c r="H26" s="141" t="s">
        <v>392</v>
      </c>
      <c r="I26" s="361">
        <v>35944</v>
      </c>
      <c r="J26" s="335"/>
    </row>
    <row r="27" spans="2:10" ht="39" customHeight="1" x14ac:dyDescent="0.2">
      <c r="B27" s="141" t="s">
        <v>43</v>
      </c>
      <c r="C27" s="141" t="s">
        <v>212</v>
      </c>
      <c r="D27" s="141" t="s">
        <v>395</v>
      </c>
      <c r="E27" s="360" t="s">
        <v>18</v>
      </c>
      <c r="F27" s="335"/>
      <c r="G27" s="141" t="s">
        <v>397</v>
      </c>
      <c r="H27" s="141" t="s">
        <v>392</v>
      </c>
      <c r="I27" s="361">
        <v>8168</v>
      </c>
      <c r="J27" s="335"/>
    </row>
    <row r="28" spans="2:10" ht="40.5" customHeight="1" x14ac:dyDescent="0.2">
      <c r="B28" s="141" t="s">
        <v>43</v>
      </c>
      <c r="C28" s="141" t="s">
        <v>112</v>
      </c>
      <c r="D28" s="141" t="s">
        <v>111</v>
      </c>
      <c r="E28" s="360" t="s">
        <v>44</v>
      </c>
      <c r="F28" s="335"/>
      <c r="G28" s="141" t="s">
        <v>110</v>
      </c>
      <c r="H28" s="141" t="s">
        <v>389</v>
      </c>
      <c r="I28" s="361">
        <v>694444</v>
      </c>
      <c r="J28" s="335"/>
    </row>
    <row r="29" spans="2:10" ht="38.25" customHeight="1" x14ac:dyDescent="0.2">
      <c r="B29" s="141" t="s">
        <v>43</v>
      </c>
      <c r="C29" s="141" t="s">
        <v>112</v>
      </c>
      <c r="D29" s="141" t="s">
        <v>111</v>
      </c>
      <c r="E29" s="360" t="s">
        <v>44</v>
      </c>
      <c r="F29" s="335"/>
      <c r="G29" s="141" t="s">
        <v>110</v>
      </c>
      <c r="H29" s="141" t="s">
        <v>390</v>
      </c>
      <c r="I29" s="361">
        <v>714045</v>
      </c>
      <c r="J29" s="335"/>
    </row>
    <row r="30" spans="2:10" ht="33.75" customHeight="1" x14ac:dyDescent="0.2">
      <c r="B30" s="141" t="s">
        <v>43</v>
      </c>
      <c r="C30" s="141" t="s">
        <v>208</v>
      </c>
      <c r="D30" s="141" t="s">
        <v>63</v>
      </c>
      <c r="E30" s="360" t="s">
        <v>63</v>
      </c>
      <c r="F30" s="335"/>
      <c r="G30" s="141" t="s">
        <v>391</v>
      </c>
      <c r="H30" s="141" t="s">
        <v>392</v>
      </c>
      <c r="I30" s="361">
        <v>2331</v>
      </c>
      <c r="J30" s="335"/>
    </row>
    <row r="31" spans="2:10" x14ac:dyDescent="0.2">
      <c r="B31" s="362" t="s">
        <v>9</v>
      </c>
      <c r="C31" s="334"/>
      <c r="D31" s="334"/>
      <c r="E31" s="334"/>
      <c r="F31" s="334"/>
      <c r="G31" s="334"/>
      <c r="H31" s="335"/>
      <c r="I31" s="363">
        <v>1524543</v>
      </c>
      <c r="J31" s="335"/>
    </row>
  </sheetData>
  <mergeCells count="46">
    <mergeCell ref="E17:F17"/>
    <mergeCell ref="I17:J17"/>
    <mergeCell ref="B18:H18"/>
    <mergeCell ref="I18:J18"/>
    <mergeCell ref="I14:J14"/>
    <mergeCell ref="E15:F15"/>
    <mergeCell ref="I15:J15"/>
    <mergeCell ref="E16:F16"/>
    <mergeCell ref="I16:J16"/>
    <mergeCell ref="B2:J2"/>
    <mergeCell ref="B4:J4"/>
    <mergeCell ref="B6:J6"/>
    <mergeCell ref="E10:F10"/>
    <mergeCell ref="I10:J10"/>
    <mergeCell ref="E22:F22"/>
    <mergeCell ref="I22:J22"/>
    <mergeCell ref="I23:J23"/>
    <mergeCell ref="E23:F23"/>
    <mergeCell ref="B8:F8"/>
    <mergeCell ref="E20:F20"/>
    <mergeCell ref="I20:J20"/>
    <mergeCell ref="E21:F21"/>
    <mergeCell ref="I21:J21"/>
    <mergeCell ref="E11:F11"/>
    <mergeCell ref="I11:J11"/>
    <mergeCell ref="E12:F12"/>
    <mergeCell ref="I12:J12"/>
    <mergeCell ref="E13:F13"/>
    <mergeCell ref="I13:J13"/>
    <mergeCell ref="E14:F14"/>
    <mergeCell ref="E24:F24"/>
    <mergeCell ref="I24:J24"/>
    <mergeCell ref="E25:F25"/>
    <mergeCell ref="I25:J25"/>
    <mergeCell ref="E26:F26"/>
    <mergeCell ref="I26:J26"/>
    <mergeCell ref="E30:F30"/>
    <mergeCell ref="I30:J30"/>
    <mergeCell ref="B31:H31"/>
    <mergeCell ref="I31:J31"/>
    <mergeCell ref="E27:F27"/>
    <mergeCell ref="I27:J27"/>
    <mergeCell ref="E28:F28"/>
    <mergeCell ref="I28:J28"/>
    <mergeCell ref="E29:F29"/>
    <mergeCell ref="I29:J29"/>
  </mergeCells>
  <printOptions horizontalCentered="1"/>
  <pageMargins left="0" right="0" top="0.6692913385826772" bottom="0.47244094488188981" header="0.47244094488188981" footer="0.47244094488188981"/>
  <pageSetup paperSize="9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showGridLines="0" workbookViewId="0">
      <pane ySplit="10" topLeftCell="A35" activePane="bottomLeft" state="frozen"/>
      <selection activeCell="J30" sqref="J30"/>
      <selection pane="bottomLeft" activeCell="G59" sqref="G59"/>
    </sheetView>
  </sheetViews>
  <sheetFormatPr defaultRowHeight="14.25" x14ac:dyDescent="0.2"/>
  <cols>
    <col min="1" max="1" width="0.25" customWidth="1"/>
    <col min="2" max="2" width="0.625" customWidth="1"/>
    <col min="3" max="3" width="3.5" customWidth="1"/>
    <col min="4" max="4" width="3.75" customWidth="1"/>
    <col min="5" max="5" width="2.75" customWidth="1"/>
    <col min="6" max="6" width="1.125" customWidth="1"/>
    <col min="7" max="7" width="26.875" customWidth="1"/>
    <col min="8" max="13" width="14.25" customWidth="1"/>
  </cols>
  <sheetData>
    <row r="1" spans="1:13" x14ac:dyDescent="0.2">
      <c r="C1" s="322"/>
      <c r="D1" s="307"/>
      <c r="E1" s="307"/>
      <c r="F1" s="307"/>
      <c r="G1" s="307"/>
      <c r="H1" s="307"/>
    </row>
    <row r="2" spans="1:13" ht="3.75" customHeight="1" x14ac:dyDescent="0.2"/>
    <row r="3" spans="1:13" ht="18" customHeight="1" x14ac:dyDescent="0.2">
      <c r="A3" s="329" t="s">
        <v>2</v>
      </c>
      <c r="B3" s="307"/>
      <c r="C3" s="307"/>
      <c r="D3" s="307"/>
      <c r="E3" s="307"/>
      <c r="F3" s="307"/>
      <c r="G3" s="307"/>
      <c r="H3" s="307"/>
      <c r="I3" s="307"/>
      <c r="J3" s="307"/>
      <c r="K3" s="307"/>
    </row>
    <row r="4" spans="1:13" ht="0" hidden="1" customHeight="1" x14ac:dyDescent="0.2"/>
    <row r="5" spans="1:13" ht="18" customHeight="1" x14ac:dyDescent="0.2">
      <c r="A5" s="329" t="s">
        <v>84</v>
      </c>
      <c r="B5" s="307"/>
      <c r="C5" s="307"/>
      <c r="D5" s="307"/>
      <c r="E5" s="307"/>
      <c r="F5" s="307"/>
      <c r="G5" s="307"/>
      <c r="H5" s="307"/>
      <c r="I5" s="307"/>
      <c r="J5" s="307"/>
      <c r="K5" s="307"/>
    </row>
    <row r="6" spans="1:13" ht="3.2" customHeight="1" x14ac:dyDescent="0.2"/>
    <row r="7" spans="1:13" ht="18" customHeight="1" x14ac:dyDescent="0.2">
      <c r="B7" s="315" t="s">
        <v>83</v>
      </c>
      <c r="C7" s="307"/>
      <c r="D7" s="307"/>
      <c r="E7" s="307"/>
      <c r="F7" s="307"/>
      <c r="G7" s="307"/>
      <c r="H7" s="307"/>
      <c r="I7" s="307"/>
      <c r="J7" s="307"/>
      <c r="K7" s="307"/>
    </row>
    <row r="8" spans="1:13" ht="18.600000000000001" customHeight="1" x14ac:dyDescent="0.2"/>
    <row r="9" spans="1:13" ht="18" customHeight="1" x14ac:dyDescent="0.2">
      <c r="A9" s="163" t="s">
        <v>246</v>
      </c>
      <c r="B9" s="56"/>
      <c r="C9" s="56"/>
      <c r="D9" s="56"/>
      <c r="E9" s="56"/>
      <c r="F9" s="56"/>
      <c r="G9" s="56"/>
      <c r="H9" s="370" t="s">
        <v>379</v>
      </c>
      <c r="I9" s="371"/>
      <c r="J9" s="372"/>
      <c r="K9" s="370" t="s">
        <v>380</v>
      </c>
      <c r="L9" s="371"/>
      <c r="M9" s="372"/>
    </row>
    <row r="10" spans="1:13" ht="0" hidden="1" customHeight="1" x14ac:dyDescent="0.2">
      <c r="H10" s="164"/>
      <c r="I10" s="128"/>
      <c r="J10" s="165"/>
      <c r="K10" s="164"/>
      <c r="L10" s="128"/>
      <c r="M10" s="165"/>
    </row>
    <row r="11" spans="1:13" ht="14.25" customHeight="1" x14ac:dyDescent="0.2">
      <c r="A11" s="308" t="s">
        <v>161</v>
      </c>
      <c r="B11" s="307"/>
      <c r="C11" s="307"/>
      <c r="D11" s="307"/>
      <c r="E11" s="307"/>
      <c r="F11" s="307"/>
      <c r="G11" s="307"/>
      <c r="H11" s="166" t="s">
        <v>13</v>
      </c>
      <c r="I11" s="56"/>
      <c r="J11" s="178">
        <v>7504197.71</v>
      </c>
      <c r="K11" s="166" t="s">
        <v>13</v>
      </c>
      <c r="L11" s="56"/>
      <c r="M11" s="174">
        <v>7306404.0800000001</v>
      </c>
    </row>
    <row r="12" spans="1:13" ht="14.25" customHeight="1" x14ac:dyDescent="0.2">
      <c r="A12" s="308" t="s">
        <v>13</v>
      </c>
      <c r="B12" s="307"/>
      <c r="C12" s="307"/>
      <c r="D12" s="38" t="s">
        <v>13</v>
      </c>
      <c r="E12" s="308" t="s">
        <v>160</v>
      </c>
      <c r="F12" s="307"/>
      <c r="G12" s="307"/>
      <c r="H12" s="168">
        <v>608029.77</v>
      </c>
      <c r="I12" s="56"/>
      <c r="J12" s="179"/>
      <c r="K12" s="168">
        <v>2915927.69</v>
      </c>
      <c r="L12" s="56"/>
      <c r="M12" s="167"/>
    </row>
    <row r="13" spans="1:13" ht="25.5" x14ac:dyDescent="0.2">
      <c r="A13" s="373" t="s">
        <v>13</v>
      </c>
      <c r="B13" s="307"/>
      <c r="C13" s="307"/>
      <c r="D13" s="40" t="s">
        <v>13</v>
      </c>
      <c r="E13" s="374" t="s">
        <v>154</v>
      </c>
      <c r="F13" s="307"/>
      <c r="G13" s="35" t="s">
        <v>159</v>
      </c>
      <c r="H13" s="168">
        <v>152007.44</v>
      </c>
      <c r="I13" s="157"/>
      <c r="J13" s="180"/>
      <c r="K13" s="168">
        <v>728981.92</v>
      </c>
      <c r="L13" s="157"/>
      <c r="M13" s="169"/>
    </row>
    <row r="14" spans="1:13" x14ac:dyDescent="0.2">
      <c r="A14" s="373" t="s">
        <v>158</v>
      </c>
      <c r="B14" s="307"/>
      <c r="C14" s="307"/>
      <c r="D14" s="38" t="s">
        <v>13</v>
      </c>
      <c r="E14" s="308" t="s">
        <v>157</v>
      </c>
      <c r="F14" s="307"/>
      <c r="G14" s="307"/>
      <c r="H14" s="170" t="s">
        <v>13</v>
      </c>
      <c r="I14" s="177">
        <f>SUM(H12-H13)</f>
        <v>456022.33</v>
      </c>
      <c r="J14" s="179"/>
      <c r="K14" s="170" t="s">
        <v>13</v>
      </c>
      <c r="L14" s="155">
        <f>SUM(K12-K13)</f>
        <v>2186945.77</v>
      </c>
      <c r="M14" s="167"/>
    </row>
    <row r="15" spans="1:13" x14ac:dyDescent="0.2">
      <c r="A15" s="310" t="s">
        <v>13</v>
      </c>
      <c r="B15" s="307"/>
      <c r="C15" s="307"/>
      <c r="D15" s="38" t="s">
        <v>13</v>
      </c>
      <c r="E15" s="308" t="s">
        <v>156</v>
      </c>
      <c r="F15" s="307"/>
      <c r="G15" s="307"/>
      <c r="H15" s="166" t="s">
        <v>13</v>
      </c>
      <c r="I15" s="144">
        <v>101510</v>
      </c>
      <c r="J15" s="179"/>
      <c r="K15" s="166" t="s">
        <v>13</v>
      </c>
      <c r="L15" s="134">
        <v>4450</v>
      </c>
      <c r="M15" s="167"/>
    </row>
    <row r="16" spans="1:13" x14ac:dyDescent="0.2">
      <c r="A16" s="310" t="s">
        <v>13</v>
      </c>
      <c r="B16" s="307"/>
      <c r="C16" s="307"/>
      <c r="D16" s="38" t="s">
        <v>13</v>
      </c>
      <c r="E16" s="308" t="s">
        <v>155</v>
      </c>
      <c r="F16" s="307"/>
      <c r="G16" s="307"/>
      <c r="H16" s="166" t="s">
        <v>13</v>
      </c>
      <c r="I16" s="144">
        <v>195.96</v>
      </c>
      <c r="J16" s="179"/>
      <c r="K16" s="166" t="s">
        <v>13</v>
      </c>
      <c r="L16" s="134">
        <v>343397.86</v>
      </c>
      <c r="M16" s="167"/>
    </row>
    <row r="17" spans="1:17" ht="14.25" customHeight="1" x14ac:dyDescent="0.2">
      <c r="A17" s="310" t="s">
        <v>154</v>
      </c>
      <c r="B17" s="307"/>
      <c r="C17" s="307"/>
      <c r="D17" s="38" t="s">
        <v>13</v>
      </c>
      <c r="E17" s="308" t="s">
        <v>153</v>
      </c>
      <c r="F17" s="307"/>
      <c r="G17" s="307"/>
      <c r="H17" s="166" t="s">
        <v>13</v>
      </c>
      <c r="I17" s="184">
        <v>2937511</v>
      </c>
      <c r="J17" s="181">
        <f>SUM(I14:I16)-I17</f>
        <v>-2379782.71</v>
      </c>
      <c r="K17" s="166" t="s">
        <v>13</v>
      </c>
      <c r="L17" s="255">
        <v>2337000</v>
      </c>
      <c r="M17" s="256">
        <f>SUM(L14:L16)-L17</f>
        <v>197793.62999999989</v>
      </c>
    </row>
    <row r="18" spans="1:17" ht="15" customHeight="1" thickBot="1" x14ac:dyDescent="0.25">
      <c r="A18" s="308" t="s">
        <v>152</v>
      </c>
      <c r="B18" s="307"/>
      <c r="C18" s="307"/>
      <c r="D18" s="307"/>
      <c r="E18" s="307"/>
      <c r="F18" s="307"/>
      <c r="G18" s="307"/>
      <c r="H18" s="166" t="s">
        <v>13</v>
      </c>
      <c r="I18" s="56"/>
      <c r="J18" s="175">
        <f>SUM(J11+I14+I15+I16)-I17</f>
        <v>5124415</v>
      </c>
      <c r="K18" s="166" t="s">
        <v>13</v>
      </c>
      <c r="L18" s="56"/>
      <c r="M18" s="175">
        <f>SUM(M11+L14+L15+L16)-L17</f>
        <v>7504197.709999999</v>
      </c>
    </row>
    <row r="19" spans="1:17" ht="14.25" customHeight="1" thickTop="1" x14ac:dyDescent="0.2">
      <c r="A19" s="375" t="s">
        <v>13</v>
      </c>
      <c r="B19" s="307"/>
      <c r="C19" s="307"/>
      <c r="D19" s="35" t="s">
        <v>13</v>
      </c>
      <c r="E19" s="375" t="s">
        <v>13</v>
      </c>
      <c r="F19" s="307"/>
      <c r="G19" s="35" t="s">
        <v>13</v>
      </c>
      <c r="H19" s="367" t="s">
        <v>13</v>
      </c>
      <c r="I19" s="368"/>
      <c r="J19" s="369"/>
      <c r="K19" s="367" t="s">
        <v>13</v>
      </c>
      <c r="L19" s="368"/>
      <c r="M19" s="369"/>
    </row>
    <row r="20" spans="1:17" s="128" customFormat="1" ht="14.25" customHeight="1" x14ac:dyDescent="0.2"/>
    <row r="21" spans="1:17" s="128" customFormat="1" ht="14.25" customHeight="1" x14ac:dyDescent="0.2"/>
    <row r="22" spans="1:17" s="98" customFormat="1" ht="20.25" customHeight="1" x14ac:dyDescent="0.2">
      <c r="A22" s="171" t="s">
        <v>151</v>
      </c>
      <c r="J22" s="172">
        <v>2561</v>
      </c>
      <c r="K22" s="173"/>
      <c r="L22" s="173">
        <v>2560</v>
      </c>
    </row>
    <row r="23" spans="1:17" ht="15" customHeight="1" x14ac:dyDescent="0.2">
      <c r="A23" s="376" t="s">
        <v>13</v>
      </c>
      <c r="B23" s="307"/>
      <c r="C23" s="307"/>
      <c r="D23" s="307"/>
      <c r="E23" s="37" t="s">
        <v>150</v>
      </c>
      <c r="F23" s="159" t="s">
        <v>149</v>
      </c>
      <c r="G23" s="56"/>
      <c r="H23" s="56"/>
      <c r="I23" s="56"/>
      <c r="J23" s="162">
        <v>0</v>
      </c>
      <c r="K23" s="56"/>
      <c r="L23" s="162">
        <v>0</v>
      </c>
    </row>
    <row r="24" spans="1:17" ht="15" customHeight="1" x14ac:dyDescent="0.2">
      <c r="A24" s="376" t="s">
        <v>13</v>
      </c>
      <c r="B24" s="307"/>
      <c r="C24" s="307"/>
      <c r="D24" s="307"/>
      <c r="E24" s="37" t="s">
        <v>148</v>
      </c>
      <c r="F24" s="159" t="s">
        <v>147</v>
      </c>
      <c r="G24" s="56"/>
      <c r="H24" s="56"/>
      <c r="I24" s="56"/>
      <c r="J24" s="162">
        <v>0</v>
      </c>
      <c r="K24" s="56"/>
      <c r="L24" s="162">
        <v>0</v>
      </c>
    </row>
    <row r="25" spans="1:17" ht="15" customHeight="1" x14ac:dyDescent="0.2">
      <c r="A25" s="376" t="s">
        <v>13</v>
      </c>
      <c r="B25" s="307"/>
      <c r="C25" s="307"/>
      <c r="D25" s="307"/>
      <c r="E25" s="37" t="s">
        <v>146</v>
      </c>
      <c r="F25" s="159" t="s">
        <v>145</v>
      </c>
      <c r="G25" s="56"/>
      <c r="H25" s="56"/>
      <c r="I25" s="56"/>
      <c r="J25" s="162">
        <v>0</v>
      </c>
      <c r="K25" s="56"/>
      <c r="L25" s="162">
        <v>0</v>
      </c>
    </row>
    <row r="26" spans="1:17" ht="15" customHeight="1" x14ac:dyDescent="0.2">
      <c r="A26" s="376" t="s">
        <v>13</v>
      </c>
      <c r="B26" s="307"/>
      <c r="C26" s="307"/>
      <c r="D26" s="307"/>
      <c r="E26" s="37" t="s">
        <v>144</v>
      </c>
      <c r="F26" s="159" t="s">
        <v>143</v>
      </c>
      <c r="G26" s="56"/>
      <c r="H26" s="56"/>
      <c r="I26" s="56"/>
      <c r="J26" s="162">
        <v>0</v>
      </c>
      <c r="K26" s="56"/>
      <c r="L26" s="162">
        <v>0</v>
      </c>
    </row>
    <row r="27" spans="1:17" ht="15" customHeight="1" x14ac:dyDescent="0.2">
      <c r="A27" s="376" t="s">
        <v>13</v>
      </c>
      <c r="B27" s="307"/>
      <c r="C27" s="307"/>
      <c r="D27" s="307"/>
      <c r="E27" s="37" t="s">
        <v>142</v>
      </c>
      <c r="F27" s="159" t="s">
        <v>141</v>
      </c>
      <c r="G27" s="56"/>
      <c r="H27" s="56"/>
      <c r="I27" s="56"/>
      <c r="J27" s="136">
        <v>12185.06</v>
      </c>
      <c r="K27" s="56"/>
      <c r="L27" s="136">
        <v>0</v>
      </c>
      <c r="P27" t="s">
        <v>446</v>
      </c>
      <c r="Q27">
        <v>8741.06</v>
      </c>
    </row>
    <row r="28" spans="1:17" ht="15" customHeight="1" x14ac:dyDescent="0.2">
      <c r="A28" s="376" t="s">
        <v>13</v>
      </c>
      <c r="B28" s="307"/>
      <c r="C28" s="307"/>
      <c r="D28" s="307"/>
      <c r="E28" s="37" t="s">
        <v>140</v>
      </c>
      <c r="F28" s="159" t="s">
        <v>87</v>
      </c>
      <c r="G28" s="56"/>
      <c r="H28" s="56"/>
      <c r="J28" s="136">
        <v>326390</v>
      </c>
      <c r="K28" s="56"/>
      <c r="L28" s="136">
        <v>0</v>
      </c>
      <c r="P28" t="s">
        <v>447</v>
      </c>
      <c r="Q28">
        <v>3444</v>
      </c>
    </row>
    <row r="29" spans="1:17" ht="15" customHeight="1" x14ac:dyDescent="0.2">
      <c r="A29" s="376" t="s">
        <v>13</v>
      </c>
      <c r="B29" s="307"/>
      <c r="C29" s="307"/>
      <c r="D29" s="307"/>
      <c r="E29" s="37" t="s">
        <v>139</v>
      </c>
      <c r="F29" s="159" t="s">
        <v>138</v>
      </c>
      <c r="G29" s="160"/>
      <c r="H29" s="56"/>
      <c r="I29" s="56"/>
      <c r="J29" s="162">
        <v>0</v>
      </c>
      <c r="K29" s="56"/>
      <c r="L29" s="162">
        <v>0</v>
      </c>
      <c r="Q29">
        <f>SUM(Q27:Q28)</f>
        <v>12185.06</v>
      </c>
    </row>
    <row r="30" spans="1:17" ht="15" customHeight="1" x14ac:dyDescent="0.2">
      <c r="A30" s="376" t="s">
        <v>13</v>
      </c>
      <c r="B30" s="307"/>
      <c r="C30" s="307"/>
      <c r="D30" s="307"/>
      <c r="E30" s="37" t="s">
        <v>137</v>
      </c>
      <c r="F30" s="159" t="s">
        <v>136</v>
      </c>
      <c r="G30" s="56"/>
      <c r="H30" s="56"/>
      <c r="J30" s="183">
        <v>4785839.9400000004</v>
      </c>
      <c r="K30" s="56"/>
      <c r="L30" s="183">
        <f>SUM(M18)</f>
        <v>7504197.709999999</v>
      </c>
    </row>
    <row r="31" spans="1:17" ht="15" customHeight="1" thickBot="1" x14ac:dyDescent="0.25">
      <c r="A31" s="376" t="s">
        <v>13</v>
      </c>
      <c r="B31" s="307"/>
      <c r="C31" s="307"/>
      <c r="D31" s="307"/>
      <c r="E31" s="36" t="s">
        <v>13</v>
      </c>
      <c r="F31" s="159" t="s">
        <v>13</v>
      </c>
      <c r="G31" s="56"/>
      <c r="H31" s="56"/>
      <c r="I31" s="56"/>
      <c r="J31" s="182">
        <f>SUM(J23:J30)</f>
        <v>5124415</v>
      </c>
      <c r="K31" s="56"/>
      <c r="L31" s="182">
        <f>SUM(L23:L30)</f>
        <v>7504197.709999999</v>
      </c>
    </row>
    <row r="32" spans="1:17" s="128" customFormat="1" ht="15" customHeight="1" thickTop="1" x14ac:dyDescent="0.2">
      <c r="A32" s="135"/>
      <c r="E32" s="135"/>
      <c r="F32" s="159"/>
      <c r="G32" s="56"/>
      <c r="H32" s="56"/>
      <c r="I32" s="56"/>
      <c r="J32" s="156"/>
      <c r="K32" s="56"/>
      <c r="L32" s="156"/>
    </row>
    <row r="33" spans="1:12" s="128" customFormat="1" ht="15" customHeight="1" x14ac:dyDescent="0.2">
      <c r="A33" s="135"/>
      <c r="E33" s="135"/>
      <c r="F33" s="159"/>
      <c r="G33" s="56"/>
      <c r="H33" s="56"/>
      <c r="I33" s="56"/>
      <c r="J33" s="172">
        <v>2561</v>
      </c>
      <c r="K33" s="173"/>
      <c r="L33" s="173">
        <v>2560</v>
      </c>
    </row>
    <row r="34" spans="1:12" s="128" customFormat="1" ht="15" customHeight="1" x14ac:dyDescent="0.2">
      <c r="A34" s="135"/>
      <c r="E34" s="135"/>
      <c r="F34" s="159"/>
      <c r="G34" s="56"/>
      <c r="H34" s="56"/>
      <c r="I34" s="56"/>
      <c r="J34" s="172"/>
      <c r="K34" s="173"/>
      <c r="L34" s="173"/>
    </row>
    <row r="35" spans="1:12" ht="14.25" customHeight="1" x14ac:dyDescent="0.2">
      <c r="A35" s="375" t="s">
        <v>13</v>
      </c>
      <c r="B35" s="307"/>
      <c r="C35" s="307"/>
      <c r="D35" s="307"/>
      <c r="E35" s="159" t="s">
        <v>135</v>
      </c>
      <c r="F35" s="56"/>
      <c r="G35" s="56"/>
      <c r="H35" s="56"/>
      <c r="I35" s="56"/>
      <c r="J35" s="56">
        <v>0</v>
      </c>
      <c r="K35" s="56"/>
      <c r="L35" s="176">
        <v>1568500</v>
      </c>
    </row>
    <row r="36" spans="1:12" ht="16.899999999999999" customHeight="1" x14ac:dyDescent="0.2">
      <c r="A36" s="377" t="s">
        <v>418</v>
      </c>
      <c r="B36" s="307"/>
      <c r="C36" s="307"/>
      <c r="D36" s="307"/>
      <c r="E36" s="307"/>
      <c r="F36" s="307"/>
      <c r="G36" s="307"/>
      <c r="H36" s="307"/>
      <c r="I36" s="307"/>
      <c r="J36" s="307"/>
      <c r="K36" s="307"/>
    </row>
    <row r="37" spans="1:12" ht="0" hidden="1" customHeight="1" x14ac:dyDescent="0.2"/>
  </sheetData>
  <mergeCells count="35">
    <mergeCell ref="A35:D35"/>
    <mergeCell ref="A36:K36"/>
    <mergeCell ref="A31:D31"/>
    <mergeCell ref="A26:D26"/>
    <mergeCell ref="A25:D25"/>
    <mergeCell ref="A28:D28"/>
    <mergeCell ref="A27:D27"/>
    <mergeCell ref="A30:D30"/>
    <mergeCell ref="A29:D29"/>
    <mergeCell ref="A19:C19"/>
    <mergeCell ref="E19:F19"/>
    <mergeCell ref="H19:J19"/>
    <mergeCell ref="A24:D24"/>
    <mergeCell ref="A23:D23"/>
    <mergeCell ref="A16:C16"/>
    <mergeCell ref="E16:G16"/>
    <mergeCell ref="A17:C17"/>
    <mergeCell ref="E17:G17"/>
    <mergeCell ref="A18:G18"/>
    <mergeCell ref="K19:M19"/>
    <mergeCell ref="C1:H1"/>
    <mergeCell ref="A3:K3"/>
    <mergeCell ref="A5:K5"/>
    <mergeCell ref="B7:K7"/>
    <mergeCell ref="H9:J9"/>
    <mergeCell ref="K9:M9"/>
    <mergeCell ref="A11:G11"/>
    <mergeCell ref="A12:C12"/>
    <mergeCell ref="E12:G12"/>
    <mergeCell ref="A13:C13"/>
    <mergeCell ref="E13:F13"/>
    <mergeCell ref="A14:C14"/>
    <mergeCell ref="E14:G14"/>
    <mergeCell ref="A15:C15"/>
    <mergeCell ref="E15:G15"/>
  </mergeCells>
  <hyperlinks>
    <hyperlink ref="I17" location="'แนบท่าย 9'!Print_Titles" display="'แนบท่าย 9'!Print_Titles"/>
    <hyperlink ref="L17" location="'แนบท่าย 9'!Print_Titles" display="'แนบท่าย 9'!Print_Titles"/>
  </hyperlinks>
  <printOptions horizontalCentered="1"/>
  <pageMargins left="0.59055118110236227" right="0.59055118110236227" top="0.47244094488188981" bottom="0.27559055118110237" header="0.47244094488188981" footer="0.47244094488188981"/>
  <pageSetup paperSize="9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showGridLines="0" workbookViewId="0">
      <pane ySplit="8" topLeftCell="A9" activePane="bottomLeft" state="frozen"/>
      <selection activeCell="J30" sqref="J30"/>
      <selection pane="bottomLeft" activeCell="J30" sqref="J30"/>
    </sheetView>
  </sheetViews>
  <sheetFormatPr defaultRowHeight="14.25" x14ac:dyDescent="0.2"/>
  <cols>
    <col min="1" max="1" width="0.125" customWidth="1"/>
    <col min="2" max="2" width="0.375" customWidth="1"/>
    <col min="3" max="3" width="3.75" customWidth="1"/>
    <col min="4" max="4" width="8.375" customWidth="1"/>
    <col min="5" max="5" width="34.5" customWidth="1"/>
    <col min="6" max="6" width="5.5" customWidth="1"/>
    <col min="7" max="7" width="12" customWidth="1"/>
    <col min="8" max="8" width="1.125" style="211" customWidth="1"/>
    <col min="9" max="9" width="13.5" customWidth="1"/>
    <col min="10" max="10" width="0" hidden="1" customWidth="1"/>
    <col min="11" max="11" width="2.625" customWidth="1"/>
  </cols>
  <sheetData>
    <row r="1" spans="1:9" ht="12.95" customHeight="1" x14ac:dyDescent="0.2">
      <c r="A1" s="322"/>
      <c r="B1" s="307"/>
      <c r="C1" s="307"/>
      <c r="D1" s="307"/>
      <c r="E1" s="307"/>
      <c r="I1" s="129"/>
    </row>
    <row r="2" spans="1:9" ht="18.75" customHeight="1" x14ac:dyDescent="0.2"/>
    <row r="3" spans="1:9" ht="18" customHeight="1" x14ac:dyDescent="0.2">
      <c r="A3" s="329" t="s">
        <v>2</v>
      </c>
      <c r="B3" s="307"/>
      <c r="C3" s="307"/>
      <c r="D3" s="307"/>
      <c r="E3" s="307"/>
      <c r="F3" s="307"/>
      <c r="G3" s="307"/>
      <c r="H3" s="307"/>
      <c r="I3" s="307"/>
    </row>
    <row r="4" spans="1:9" ht="1.5" customHeight="1" x14ac:dyDescent="0.2"/>
    <row r="5" spans="1:9" ht="18" customHeight="1" x14ac:dyDescent="0.2">
      <c r="A5" s="329" t="s">
        <v>84</v>
      </c>
      <c r="B5" s="307"/>
      <c r="C5" s="307"/>
      <c r="D5" s="307"/>
      <c r="E5" s="307"/>
      <c r="F5" s="307"/>
      <c r="G5" s="307"/>
      <c r="H5" s="307"/>
      <c r="I5" s="307"/>
    </row>
    <row r="6" spans="1:9" ht="1.5" customHeight="1" x14ac:dyDescent="0.2"/>
    <row r="7" spans="1:9" ht="18" customHeight="1" x14ac:dyDescent="0.2">
      <c r="B7" s="315" t="s">
        <v>83</v>
      </c>
      <c r="C7" s="307"/>
      <c r="D7" s="307"/>
      <c r="E7" s="307"/>
      <c r="F7" s="307"/>
      <c r="G7" s="307"/>
      <c r="H7" s="307"/>
      <c r="I7" s="307"/>
    </row>
    <row r="8" spans="1:9" ht="22.9" customHeight="1" x14ac:dyDescent="0.2"/>
    <row r="9" spans="1:9" x14ac:dyDescent="0.2">
      <c r="C9" s="324" t="s">
        <v>245</v>
      </c>
      <c r="D9" s="321"/>
      <c r="E9" s="208" t="s">
        <v>134</v>
      </c>
      <c r="F9" s="31" t="s">
        <v>13</v>
      </c>
      <c r="G9" s="189" t="s">
        <v>379</v>
      </c>
      <c r="H9" s="189"/>
      <c r="I9" s="189" t="s">
        <v>380</v>
      </c>
    </row>
    <row r="10" spans="1:9" x14ac:dyDescent="0.2">
      <c r="C10" s="34" t="s">
        <v>13</v>
      </c>
      <c r="D10" s="34" t="s">
        <v>13</v>
      </c>
      <c r="E10" s="191" t="s">
        <v>13</v>
      </c>
      <c r="F10" s="31" t="s">
        <v>13</v>
      </c>
      <c r="G10" s="191" t="s">
        <v>13</v>
      </c>
      <c r="H10" s="191"/>
      <c r="I10" s="191" t="s">
        <v>13</v>
      </c>
    </row>
    <row r="11" spans="1:9" ht="14.25" customHeight="1" x14ac:dyDescent="0.2">
      <c r="C11" s="28" t="s">
        <v>13</v>
      </c>
      <c r="D11" s="28" t="s">
        <v>13</v>
      </c>
      <c r="E11" s="188" t="s">
        <v>133</v>
      </c>
      <c r="F11" s="33" t="s">
        <v>13</v>
      </c>
      <c r="G11" s="185">
        <v>2715.34</v>
      </c>
      <c r="H11" s="185"/>
      <c r="I11" s="185">
        <v>4198.71</v>
      </c>
    </row>
    <row r="12" spans="1:9" ht="14.25" customHeight="1" x14ac:dyDescent="0.2">
      <c r="C12" s="28" t="s">
        <v>13</v>
      </c>
      <c r="D12" s="28" t="s">
        <v>13</v>
      </c>
      <c r="E12" s="188" t="s">
        <v>132</v>
      </c>
      <c r="F12" s="33" t="s">
        <v>13</v>
      </c>
      <c r="G12" s="185">
        <v>6782.05</v>
      </c>
      <c r="H12" s="185"/>
      <c r="I12" s="185">
        <v>2794.85</v>
      </c>
    </row>
    <row r="13" spans="1:9" ht="14.25" customHeight="1" x14ac:dyDescent="0.2">
      <c r="C13" s="28" t="s">
        <v>13</v>
      </c>
      <c r="D13" s="28" t="s">
        <v>13</v>
      </c>
      <c r="E13" s="188" t="s">
        <v>131</v>
      </c>
      <c r="F13" s="33" t="s">
        <v>13</v>
      </c>
      <c r="G13" s="185">
        <v>11159.9</v>
      </c>
      <c r="H13" s="185"/>
      <c r="I13" s="185">
        <v>3353.82</v>
      </c>
    </row>
    <row r="14" spans="1:9" ht="14.25" customHeight="1" x14ac:dyDescent="0.2">
      <c r="C14" s="28" t="s">
        <v>13</v>
      </c>
      <c r="D14" s="28" t="s">
        <v>13</v>
      </c>
      <c r="E14" s="188" t="s">
        <v>130</v>
      </c>
      <c r="F14" s="33" t="s">
        <v>13</v>
      </c>
      <c r="G14" s="185">
        <v>302350</v>
      </c>
      <c r="H14" s="185"/>
      <c r="I14" s="185">
        <v>279430</v>
      </c>
    </row>
    <row r="15" spans="1:9" s="128" customFormat="1" ht="14.25" customHeight="1" x14ac:dyDescent="0.2">
      <c r="C15" s="138"/>
      <c r="D15" s="138"/>
      <c r="E15" s="195" t="s">
        <v>404</v>
      </c>
      <c r="F15" s="193"/>
      <c r="G15" s="210" t="s">
        <v>17</v>
      </c>
      <c r="H15" s="254"/>
      <c r="I15" s="209">
        <v>56302</v>
      </c>
    </row>
    <row r="16" spans="1:9" s="128" customFormat="1" ht="15" customHeight="1" x14ac:dyDescent="0.2">
      <c r="C16" s="138" t="s">
        <v>13</v>
      </c>
      <c r="D16" s="138" t="s">
        <v>13</v>
      </c>
      <c r="E16" s="188" t="s">
        <v>129</v>
      </c>
      <c r="F16" s="224" t="s">
        <v>13</v>
      </c>
      <c r="G16" s="197">
        <v>703764.34</v>
      </c>
      <c r="H16" s="197"/>
      <c r="I16" s="185">
        <v>695724.2</v>
      </c>
    </row>
    <row r="17" spans="3:9" ht="15" customHeight="1" thickBot="1" x14ac:dyDescent="0.25">
      <c r="C17" s="28" t="s">
        <v>13</v>
      </c>
      <c r="D17" s="28" t="s">
        <v>13</v>
      </c>
      <c r="E17" s="188" t="s">
        <v>405</v>
      </c>
      <c r="F17" s="224" t="s">
        <v>13</v>
      </c>
      <c r="G17" s="198">
        <v>0</v>
      </c>
      <c r="H17" s="197"/>
      <c r="I17" s="187">
        <v>143639.17000000001</v>
      </c>
    </row>
    <row r="18" spans="3:9" ht="15" customHeight="1" thickBot="1" x14ac:dyDescent="0.25">
      <c r="C18" s="27" t="s">
        <v>13</v>
      </c>
      <c r="D18" s="27" t="s">
        <v>13</v>
      </c>
      <c r="E18" s="139" t="s">
        <v>128</v>
      </c>
      <c r="F18" s="31" t="s">
        <v>13</v>
      </c>
      <c r="G18" s="186">
        <f>SUM(G11:G17)</f>
        <v>1026771.6299999999</v>
      </c>
      <c r="H18" s="276"/>
      <c r="I18" s="186">
        <f>SUM(I11:I17)</f>
        <v>1185442.75</v>
      </c>
    </row>
    <row r="19" spans="3:9" ht="15" thickTop="1" x14ac:dyDescent="0.2">
      <c r="C19" s="27" t="s">
        <v>13</v>
      </c>
      <c r="D19" s="27" t="s">
        <v>13</v>
      </c>
      <c r="E19" s="139" t="s">
        <v>13</v>
      </c>
      <c r="F19" s="32" t="s">
        <v>13</v>
      </c>
      <c r="G19" s="319" t="s">
        <v>13</v>
      </c>
      <c r="H19" s="319"/>
      <c r="I19" s="307"/>
    </row>
    <row r="20" spans="3:9" ht="3" customHeight="1" x14ac:dyDescent="0.2"/>
  </sheetData>
  <mergeCells count="6">
    <mergeCell ref="G19:I19"/>
    <mergeCell ref="C9:D9"/>
    <mergeCell ref="A1:E1"/>
    <mergeCell ref="A3:I3"/>
    <mergeCell ref="A5:I5"/>
    <mergeCell ref="B7:I7"/>
  </mergeCells>
  <printOptions horizontalCentered="1"/>
  <pageMargins left="0.6692913385826772" right="0.47244094488188981" top="0.6692913385826772" bottom="0.47244094488188981" header="0.47244094488188981" footer="0.47244094488188981"/>
  <pageSetup paperSize="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showGridLines="0" workbookViewId="0">
      <pane ySplit="8" topLeftCell="A9" activePane="bottomLeft" state="frozen"/>
      <selection activeCell="J30" sqref="J30"/>
      <selection pane="bottomLeft" activeCell="J30" sqref="J30"/>
    </sheetView>
  </sheetViews>
  <sheetFormatPr defaultRowHeight="14.25" x14ac:dyDescent="0.2"/>
  <cols>
    <col min="1" max="1" width="0.125" style="88" customWidth="1"/>
    <col min="2" max="2" width="16.375" style="88" customWidth="1"/>
    <col min="3" max="3" width="19.75" style="88" customWidth="1"/>
    <col min="4" max="4" width="1.75" style="88" customWidth="1"/>
    <col min="5" max="5" width="25.375" style="88" customWidth="1"/>
    <col min="6" max="6" width="0.75" style="88" hidden="1" customWidth="1"/>
    <col min="7" max="7" width="17.25" style="88" customWidth="1"/>
    <col min="8" max="9" width="13.5" style="88" customWidth="1"/>
    <col min="10" max="10" width="12" style="88" customWidth="1"/>
    <col min="11" max="11" width="15.25" style="88" customWidth="1"/>
    <col min="12" max="16384" width="9" style="88"/>
  </cols>
  <sheetData>
    <row r="1" spans="1:11" ht="10.15" customHeight="1" x14ac:dyDescent="0.2"/>
    <row r="2" spans="1:11" ht="18" customHeight="1" x14ac:dyDescent="0.2">
      <c r="B2" s="329" t="s">
        <v>2</v>
      </c>
      <c r="C2" s="307"/>
      <c r="D2" s="307"/>
      <c r="E2" s="307"/>
      <c r="F2" s="307"/>
      <c r="G2" s="307"/>
      <c r="H2" s="307"/>
      <c r="I2" s="307"/>
      <c r="J2" s="307"/>
      <c r="K2" s="307"/>
    </row>
    <row r="3" spans="1:11" ht="0" hidden="1" customHeight="1" x14ac:dyDescent="0.2"/>
    <row r="4" spans="1:11" ht="18" customHeight="1" x14ac:dyDescent="0.2">
      <c r="B4" s="329" t="s">
        <v>84</v>
      </c>
      <c r="C4" s="307"/>
      <c r="D4" s="307"/>
      <c r="E4" s="307"/>
      <c r="F4" s="307"/>
      <c r="G4" s="307"/>
      <c r="H4" s="307"/>
      <c r="I4" s="307"/>
      <c r="J4" s="307"/>
      <c r="K4" s="307"/>
    </row>
    <row r="5" spans="1:11" ht="3.2" customHeight="1" x14ac:dyDescent="0.2"/>
    <row r="6" spans="1:11" ht="18" customHeight="1" x14ac:dyDescent="0.2">
      <c r="A6" s="315" t="s">
        <v>83</v>
      </c>
      <c r="B6" s="307"/>
      <c r="C6" s="307"/>
      <c r="D6" s="307"/>
      <c r="E6" s="307"/>
      <c r="F6" s="307"/>
      <c r="G6" s="307"/>
      <c r="H6" s="307"/>
      <c r="I6" s="307"/>
      <c r="J6" s="307"/>
      <c r="K6" s="307"/>
    </row>
    <row r="7" spans="1:11" ht="9.75" customHeight="1" x14ac:dyDescent="0.2"/>
    <row r="8" spans="1:11" ht="18.95" customHeight="1" x14ac:dyDescent="0.2">
      <c r="A8" s="344" t="s">
        <v>377</v>
      </c>
      <c r="B8" s="307"/>
      <c r="C8" s="307"/>
      <c r="D8" s="307"/>
      <c r="E8" s="307"/>
    </row>
    <row r="9" spans="1:11" s="128" customFormat="1" ht="18.95" customHeight="1" x14ac:dyDescent="0.2">
      <c r="A9" s="131"/>
      <c r="B9" s="128" t="s">
        <v>379</v>
      </c>
    </row>
    <row r="10" spans="1:11" ht="13.5" customHeight="1" x14ac:dyDescent="0.2"/>
    <row r="11" spans="1:11" s="98" customFormat="1" ht="24.75" customHeight="1" x14ac:dyDescent="0.2">
      <c r="A11" s="380" t="s">
        <v>6</v>
      </c>
      <c r="B11" s="379"/>
      <c r="C11" s="151" t="s">
        <v>125</v>
      </c>
      <c r="D11" s="380" t="s">
        <v>124</v>
      </c>
      <c r="E11" s="379"/>
      <c r="G11" s="151" t="s">
        <v>251</v>
      </c>
      <c r="H11" s="151" t="s">
        <v>252</v>
      </c>
      <c r="I11" s="151" t="s">
        <v>253</v>
      </c>
      <c r="J11" s="151" t="s">
        <v>254</v>
      </c>
      <c r="K11" s="151" t="s">
        <v>255</v>
      </c>
    </row>
    <row r="12" spans="1:11" s="98" customFormat="1" ht="21" customHeight="1" x14ac:dyDescent="0.2">
      <c r="A12" s="378" t="s">
        <v>44</v>
      </c>
      <c r="B12" s="379"/>
      <c r="C12" s="97" t="s">
        <v>256</v>
      </c>
      <c r="D12" s="378" t="s">
        <v>261</v>
      </c>
      <c r="E12" s="379"/>
      <c r="G12" s="99">
        <v>725000</v>
      </c>
      <c r="H12" s="99">
        <v>722955</v>
      </c>
      <c r="I12" s="99">
        <f t="shared" ref="I12:I17" si="0">SUM(H12)</f>
        <v>722955</v>
      </c>
      <c r="J12" s="99">
        <f t="shared" ref="J12:J17" si="1">SUM(G12)-I12</f>
        <v>2045</v>
      </c>
      <c r="K12" s="99">
        <v>0</v>
      </c>
    </row>
    <row r="13" spans="1:11" s="98" customFormat="1" ht="21" customHeight="1" x14ac:dyDescent="0.2">
      <c r="A13" s="378" t="s">
        <v>44</v>
      </c>
      <c r="B13" s="379"/>
      <c r="C13" s="97" t="s">
        <v>256</v>
      </c>
      <c r="D13" s="378" t="s">
        <v>262</v>
      </c>
      <c r="E13" s="379"/>
      <c r="G13" s="99">
        <v>697500</v>
      </c>
      <c r="H13" s="99">
        <v>695556</v>
      </c>
      <c r="I13" s="99">
        <f t="shared" si="0"/>
        <v>695556</v>
      </c>
      <c r="J13" s="99">
        <f t="shared" si="1"/>
        <v>1944</v>
      </c>
      <c r="K13" s="99">
        <v>0</v>
      </c>
    </row>
    <row r="14" spans="1:11" s="98" customFormat="1" ht="25.5" customHeight="1" x14ac:dyDescent="0.2">
      <c r="A14" s="378" t="s">
        <v>44</v>
      </c>
      <c r="B14" s="379"/>
      <c r="C14" s="97" t="s">
        <v>256</v>
      </c>
      <c r="D14" s="378" t="s">
        <v>258</v>
      </c>
      <c r="E14" s="379"/>
      <c r="G14" s="99">
        <v>497000</v>
      </c>
      <c r="H14" s="99">
        <v>464000</v>
      </c>
      <c r="I14" s="99">
        <f t="shared" si="0"/>
        <v>464000</v>
      </c>
      <c r="J14" s="99">
        <f t="shared" si="1"/>
        <v>33000</v>
      </c>
      <c r="K14" s="99">
        <v>0</v>
      </c>
    </row>
    <row r="15" spans="1:11" s="98" customFormat="1" ht="21" customHeight="1" x14ac:dyDescent="0.2">
      <c r="A15" s="378" t="s">
        <v>44</v>
      </c>
      <c r="B15" s="379"/>
      <c r="C15" s="97" t="s">
        <v>256</v>
      </c>
      <c r="D15" s="378" t="s">
        <v>257</v>
      </c>
      <c r="E15" s="379"/>
      <c r="G15" s="99">
        <v>491000</v>
      </c>
      <c r="H15" s="99">
        <v>490000</v>
      </c>
      <c r="I15" s="99">
        <f t="shared" si="0"/>
        <v>490000</v>
      </c>
      <c r="J15" s="99">
        <f t="shared" si="1"/>
        <v>1000</v>
      </c>
      <c r="K15" s="99">
        <v>0</v>
      </c>
    </row>
    <row r="16" spans="1:11" s="98" customFormat="1" ht="21" customHeight="1" x14ac:dyDescent="0.2">
      <c r="A16" s="378" t="s">
        <v>44</v>
      </c>
      <c r="B16" s="379"/>
      <c r="C16" s="97" t="s">
        <v>256</v>
      </c>
      <c r="D16" s="378" t="s">
        <v>260</v>
      </c>
      <c r="E16" s="379"/>
      <c r="G16" s="99">
        <v>217000</v>
      </c>
      <c r="H16" s="99">
        <v>215000</v>
      </c>
      <c r="I16" s="99">
        <f t="shared" si="0"/>
        <v>215000</v>
      </c>
      <c r="J16" s="99">
        <f t="shared" si="1"/>
        <v>2000</v>
      </c>
      <c r="K16" s="99">
        <v>0</v>
      </c>
    </row>
    <row r="17" spans="1:13" s="98" customFormat="1" ht="21" customHeight="1" x14ac:dyDescent="0.2">
      <c r="A17" s="378" t="s">
        <v>44</v>
      </c>
      <c r="B17" s="379"/>
      <c r="C17" s="97" t="s">
        <v>256</v>
      </c>
      <c r="D17" s="378" t="s">
        <v>259</v>
      </c>
      <c r="E17" s="379"/>
      <c r="G17" s="99">
        <v>351000</v>
      </c>
      <c r="H17" s="99">
        <v>350000</v>
      </c>
      <c r="I17" s="99">
        <f t="shared" si="0"/>
        <v>350000</v>
      </c>
      <c r="J17" s="99">
        <f t="shared" si="1"/>
        <v>1000</v>
      </c>
      <c r="K17" s="99">
        <v>0</v>
      </c>
    </row>
    <row r="18" spans="1:13" s="98" customFormat="1" ht="25.5" customHeight="1" x14ac:dyDescent="0.2">
      <c r="A18" s="383" t="s">
        <v>9</v>
      </c>
      <c r="B18" s="384"/>
      <c r="C18" s="384"/>
      <c r="D18" s="384"/>
      <c r="E18" s="379"/>
      <c r="G18" s="100">
        <f>SUM(G12:G17)</f>
        <v>2978500</v>
      </c>
      <c r="H18" s="100">
        <f>SUM(H12:H17)</f>
        <v>2937511</v>
      </c>
      <c r="I18" s="100">
        <f t="shared" ref="I18:K18" si="2">SUM(I12:I17)</f>
        <v>2937511</v>
      </c>
      <c r="J18" s="100">
        <f t="shared" si="2"/>
        <v>40989</v>
      </c>
      <c r="K18" s="100">
        <f t="shared" si="2"/>
        <v>0</v>
      </c>
    </row>
    <row r="20" spans="1:13" x14ac:dyDescent="0.2">
      <c r="B20" s="88" t="s">
        <v>380</v>
      </c>
    </row>
    <row r="22" spans="1:13" s="98" customFormat="1" ht="24" customHeight="1" x14ac:dyDescent="0.2">
      <c r="A22" s="380" t="s">
        <v>6</v>
      </c>
      <c r="B22" s="379"/>
      <c r="C22" s="151" t="s">
        <v>125</v>
      </c>
      <c r="D22" s="380" t="s">
        <v>124</v>
      </c>
      <c r="E22" s="379"/>
      <c r="G22" s="151" t="s">
        <v>251</v>
      </c>
      <c r="H22" s="151" t="s">
        <v>252</v>
      </c>
      <c r="I22" s="151" t="s">
        <v>253</v>
      </c>
      <c r="J22" s="152" t="s">
        <v>254</v>
      </c>
      <c r="K22" s="153" t="s">
        <v>255</v>
      </c>
      <c r="M22" s="154"/>
    </row>
    <row r="23" spans="1:13" s="98" customFormat="1" ht="21" customHeight="1" x14ac:dyDescent="0.2">
      <c r="A23" s="378" t="s">
        <v>44</v>
      </c>
      <c r="B23" s="379"/>
      <c r="C23" s="130" t="s">
        <v>256</v>
      </c>
      <c r="D23" s="381" t="s">
        <v>412</v>
      </c>
      <c r="E23" s="382"/>
      <c r="G23" s="99">
        <v>1700000</v>
      </c>
      <c r="H23" s="99">
        <v>1557000</v>
      </c>
      <c r="I23" s="99">
        <v>1557000</v>
      </c>
      <c r="J23" s="99">
        <v>143000</v>
      </c>
      <c r="K23" s="252">
        <f>SUM(H23)-I23</f>
        <v>0</v>
      </c>
      <c r="M23" s="154"/>
    </row>
    <row r="24" spans="1:13" s="98" customFormat="1" ht="21" customHeight="1" x14ac:dyDescent="0.2">
      <c r="A24" s="378" t="s">
        <v>44</v>
      </c>
      <c r="B24" s="379"/>
      <c r="C24" s="130" t="s">
        <v>110</v>
      </c>
      <c r="D24" s="385" t="s">
        <v>413</v>
      </c>
      <c r="E24" s="386"/>
      <c r="G24" s="99">
        <v>783000</v>
      </c>
      <c r="H24" s="99">
        <v>780000</v>
      </c>
      <c r="I24" s="99">
        <v>780000</v>
      </c>
      <c r="J24" s="99">
        <v>3000</v>
      </c>
      <c r="K24" s="252">
        <f t="shared" ref="K24" si="3">SUM(H24)-I24</f>
        <v>0</v>
      </c>
      <c r="M24" s="154"/>
    </row>
    <row r="25" spans="1:13" s="98" customFormat="1" ht="21" customHeight="1" x14ac:dyDescent="0.2">
      <c r="A25" s="378" t="s">
        <v>44</v>
      </c>
      <c r="B25" s="379"/>
      <c r="C25" s="130" t="s">
        <v>110</v>
      </c>
      <c r="D25" s="385" t="s">
        <v>414</v>
      </c>
      <c r="E25" s="386"/>
      <c r="G25" s="99">
        <v>697500</v>
      </c>
      <c r="H25" s="249">
        <v>695556</v>
      </c>
      <c r="I25" s="250">
        <v>0</v>
      </c>
      <c r="J25" s="251">
        <f>SUM(G25)-I25</f>
        <v>697500</v>
      </c>
      <c r="K25" s="252" t="s">
        <v>17</v>
      </c>
      <c r="M25" s="154"/>
    </row>
    <row r="26" spans="1:13" s="98" customFormat="1" ht="21" customHeight="1" x14ac:dyDescent="0.2">
      <c r="A26" s="222"/>
      <c r="B26" s="221"/>
      <c r="C26" s="246"/>
      <c r="D26" s="385" t="s">
        <v>261</v>
      </c>
      <c r="E26" s="386"/>
      <c r="G26" s="99">
        <v>725000</v>
      </c>
      <c r="H26" s="249">
        <v>722955</v>
      </c>
      <c r="I26" s="250">
        <v>0</v>
      </c>
      <c r="J26" s="251">
        <f>SUM(G26)-I26</f>
        <v>725000</v>
      </c>
      <c r="K26" s="252" t="s">
        <v>17</v>
      </c>
      <c r="M26" s="154"/>
    </row>
    <row r="27" spans="1:13" s="98" customFormat="1" ht="25.5" customHeight="1" x14ac:dyDescent="0.2">
      <c r="A27" s="383" t="s">
        <v>9</v>
      </c>
      <c r="B27" s="384"/>
      <c r="C27" s="384"/>
      <c r="D27" s="384"/>
      <c r="E27" s="379"/>
      <c r="G27" s="100">
        <v>3905500</v>
      </c>
      <c r="H27" s="247">
        <v>3755511</v>
      </c>
      <c r="I27" s="247">
        <v>2337000</v>
      </c>
      <c r="J27" s="248">
        <v>1568500</v>
      </c>
      <c r="K27" s="253" t="s">
        <v>17</v>
      </c>
      <c r="M27" s="154"/>
    </row>
  </sheetData>
  <mergeCells count="29">
    <mergeCell ref="A15:B15"/>
    <mergeCell ref="A12:B12"/>
    <mergeCell ref="D12:E12"/>
    <mergeCell ref="A13:B13"/>
    <mergeCell ref="D13:E13"/>
    <mergeCell ref="A14:B14"/>
    <mergeCell ref="D14:E14"/>
    <mergeCell ref="D15:E15"/>
    <mergeCell ref="B2:K2"/>
    <mergeCell ref="B4:K4"/>
    <mergeCell ref="A6:K6"/>
    <mergeCell ref="A8:E8"/>
    <mergeCell ref="A11:B11"/>
    <mergeCell ref="D11:E11"/>
    <mergeCell ref="A27:E27"/>
    <mergeCell ref="A24:B24"/>
    <mergeCell ref="D24:E24"/>
    <mergeCell ref="A25:B25"/>
    <mergeCell ref="D25:E25"/>
    <mergeCell ref="D26:E26"/>
    <mergeCell ref="A16:B16"/>
    <mergeCell ref="D16:E16"/>
    <mergeCell ref="A22:B22"/>
    <mergeCell ref="D22:E22"/>
    <mergeCell ref="A23:B23"/>
    <mergeCell ref="D23:E23"/>
    <mergeCell ref="A17:B17"/>
    <mergeCell ref="D17:E17"/>
    <mergeCell ref="A18:E18"/>
  </mergeCells>
  <printOptions horizontalCentered="1"/>
  <pageMargins left="0" right="0" top="0.47244094488188981" bottom="0.47244094488188981" header="0.47244094488188981" footer="0.47244094488188981"/>
  <pageSetup paperSize="9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opLeftCell="F1" workbookViewId="0">
      <selection activeCell="H14" sqref="H14"/>
    </sheetView>
  </sheetViews>
  <sheetFormatPr defaultRowHeight="23.25" x14ac:dyDescent="0.5"/>
  <cols>
    <col min="1" max="1" width="2.375" style="115" customWidth="1"/>
    <col min="2" max="2" width="7" style="115" customWidth="1"/>
    <col min="3" max="3" width="12" style="115" customWidth="1"/>
    <col min="4" max="4" width="19.875" style="115" customWidth="1"/>
    <col min="5" max="5" width="11.5" style="117" customWidth="1"/>
    <col min="6" max="6" width="11.625" style="117" customWidth="1"/>
    <col min="7" max="7" width="12.5" style="117" customWidth="1"/>
    <col min="8" max="8" width="12" style="117" customWidth="1"/>
    <col min="9" max="9" width="2.625" style="115" customWidth="1"/>
    <col min="10" max="10" width="14.625" style="117" customWidth="1"/>
    <col min="11" max="256" width="9" style="115"/>
    <col min="257" max="257" width="2.375" style="115" customWidth="1"/>
    <col min="258" max="258" width="7" style="115" customWidth="1"/>
    <col min="259" max="259" width="12" style="115" customWidth="1"/>
    <col min="260" max="260" width="20" style="115" customWidth="1"/>
    <col min="261" max="261" width="11.5" style="115" customWidth="1"/>
    <col min="262" max="262" width="11.625" style="115" customWidth="1"/>
    <col min="263" max="263" width="12.5" style="115" customWidth="1"/>
    <col min="264" max="264" width="12" style="115" customWidth="1"/>
    <col min="265" max="265" width="29.5" style="115" customWidth="1"/>
    <col min="266" max="266" width="14.625" style="115" customWidth="1"/>
    <col min="267" max="512" width="9" style="115"/>
    <col min="513" max="513" width="2.375" style="115" customWidth="1"/>
    <col min="514" max="514" width="7" style="115" customWidth="1"/>
    <col min="515" max="515" width="12" style="115" customWidth="1"/>
    <col min="516" max="516" width="20" style="115" customWidth="1"/>
    <col min="517" max="517" width="11.5" style="115" customWidth="1"/>
    <col min="518" max="518" width="11.625" style="115" customWidth="1"/>
    <col min="519" max="519" width="12.5" style="115" customWidth="1"/>
    <col min="520" max="520" width="12" style="115" customWidth="1"/>
    <col min="521" max="521" width="29.5" style="115" customWidth="1"/>
    <col min="522" max="522" width="14.625" style="115" customWidth="1"/>
    <col min="523" max="768" width="9" style="115"/>
    <col min="769" max="769" width="2.375" style="115" customWidth="1"/>
    <col min="770" max="770" width="7" style="115" customWidth="1"/>
    <col min="771" max="771" width="12" style="115" customWidth="1"/>
    <col min="772" max="772" width="20" style="115" customWidth="1"/>
    <col min="773" max="773" width="11.5" style="115" customWidth="1"/>
    <col min="774" max="774" width="11.625" style="115" customWidth="1"/>
    <col min="775" max="775" width="12.5" style="115" customWidth="1"/>
    <col min="776" max="776" width="12" style="115" customWidth="1"/>
    <col min="777" max="777" width="29.5" style="115" customWidth="1"/>
    <col min="778" max="778" width="14.625" style="115" customWidth="1"/>
    <col min="779" max="1024" width="9" style="115"/>
    <col min="1025" max="1025" width="2.375" style="115" customWidth="1"/>
    <col min="1026" max="1026" width="7" style="115" customWidth="1"/>
    <col min="1027" max="1027" width="12" style="115" customWidth="1"/>
    <col min="1028" max="1028" width="20" style="115" customWidth="1"/>
    <col min="1029" max="1029" width="11.5" style="115" customWidth="1"/>
    <col min="1030" max="1030" width="11.625" style="115" customWidth="1"/>
    <col min="1031" max="1031" width="12.5" style="115" customWidth="1"/>
    <col min="1032" max="1032" width="12" style="115" customWidth="1"/>
    <col min="1033" max="1033" width="29.5" style="115" customWidth="1"/>
    <col min="1034" max="1034" width="14.625" style="115" customWidth="1"/>
    <col min="1035" max="1280" width="9" style="115"/>
    <col min="1281" max="1281" width="2.375" style="115" customWidth="1"/>
    <col min="1282" max="1282" width="7" style="115" customWidth="1"/>
    <col min="1283" max="1283" width="12" style="115" customWidth="1"/>
    <col min="1284" max="1284" width="20" style="115" customWidth="1"/>
    <col min="1285" max="1285" width="11.5" style="115" customWidth="1"/>
    <col min="1286" max="1286" width="11.625" style="115" customWidth="1"/>
    <col min="1287" max="1287" width="12.5" style="115" customWidth="1"/>
    <col min="1288" max="1288" width="12" style="115" customWidth="1"/>
    <col min="1289" max="1289" width="29.5" style="115" customWidth="1"/>
    <col min="1290" max="1290" width="14.625" style="115" customWidth="1"/>
    <col min="1291" max="1536" width="9" style="115"/>
    <col min="1537" max="1537" width="2.375" style="115" customWidth="1"/>
    <col min="1538" max="1538" width="7" style="115" customWidth="1"/>
    <col min="1539" max="1539" width="12" style="115" customWidth="1"/>
    <col min="1540" max="1540" width="20" style="115" customWidth="1"/>
    <col min="1541" max="1541" width="11.5" style="115" customWidth="1"/>
    <col min="1542" max="1542" width="11.625" style="115" customWidth="1"/>
    <col min="1543" max="1543" width="12.5" style="115" customWidth="1"/>
    <col min="1544" max="1544" width="12" style="115" customWidth="1"/>
    <col min="1545" max="1545" width="29.5" style="115" customWidth="1"/>
    <col min="1546" max="1546" width="14.625" style="115" customWidth="1"/>
    <col min="1547" max="1792" width="9" style="115"/>
    <col min="1793" max="1793" width="2.375" style="115" customWidth="1"/>
    <col min="1794" max="1794" width="7" style="115" customWidth="1"/>
    <col min="1795" max="1795" width="12" style="115" customWidth="1"/>
    <col min="1796" max="1796" width="20" style="115" customWidth="1"/>
    <col min="1797" max="1797" width="11.5" style="115" customWidth="1"/>
    <col min="1798" max="1798" width="11.625" style="115" customWidth="1"/>
    <col min="1799" max="1799" width="12.5" style="115" customWidth="1"/>
    <col min="1800" max="1800" width="12" style="115" customWidth="1"/>
    <col min="1801" max="1801" width="29.5" style="115" customWidth="1"/>
    <col min="1802" max="1802" width="14.625" style="115" customWidth="1"/>
    <col min="1803" max="2048" width="9" style="115"/>
    <col min="2049" max="2049" width="2.375" style="115" customWidth="1"/>
    <col min="2050" max="2050" width="7" style="115" customWidth="1"/>
    <col min="2051" max="2051" width="12" style="115" customWidth="1"/>
    <col min="2052" max="2052" width="20" style="115" customWidth="1"/>
    <col min="2053" max="2053" width="11.5" style="115" customWidth="1"/>
    <col min="2054" max="2054" width="11.625" style="115" customWidth="1"/>
    <col min="2055" max="2055" width="12.5" style="115" customWidth="1"/>
    <col min="2056" max="2056" width="12" style="115" customWidth="1"/>
    <col min="2057" max="2057" width="29.5" style="115" customWidth="1"/>
    <col min="2058" max="2058" width="14.625" style="115" customWidth="1"/>
    <col min="2059" max="2304" width="9" style="115"/>
    <col min="2305" max="2305" width="2.375" style="115" customWidth="1"/>
    <col min="2306" max="2306" width="7" style="115" customWidth="1"/>
    <col min="2307" max="2307" width="12" style="115" customWidth="1"/>
    <col min="2308" max="2308" width="20" style="115" customWidth="1"/>
    <col min="2309" max="2309" width="11.5" style="115" customWidth="1"/>
    <col min="2310" max="2310" width="11.625" style="115" customWidth="1"/>
    <col min="2311" max="2311" width="12.5" style="115" customWidth="1"/>
    <col min="2312" max="2312" width="12" style="115" customWidth="1"/>
    <col min="2313" max="2313" width="29.5" style="115" customWidth="1"/>
    <col min="2314" max="2314" width="14.625" style="115" customWidth="1"/>
    <col min="2315" max="2560" width="9" style="115"/>
    <col min="2561" max="2561" width="2.375" style="115" customWidth="1"/>
    <col min="2562" max="2562" width="7" style="115" customWidth="1"/>
    <col min="2563" max="2563" width="12" style="115" customWidth="1"/>
    <col min="2564" max="2564" width="20" style="115" customWidth="1"/>
    <col min="2565" max="2565" width="11.5" style="115" customWidth="1"/>
    <col min="2566" max="2566" width="11.625" style="115" customWidth="1"/>
    <col min="2567" max="2567" width="12.5" style="115" customWidth="1"/>
    <col min="2568" max="2568" width="12" style="115" customWidth="1"/>
    <col min="2569" max="2569" width="29.5" style="115" customWidth="1"/>
    <col min="2570" max="2570" width="14.625" style="115" customWidth="1"/>
    <col min="2571" max="2816" width="9" style="115"/>
    <col min="2817" max="2817" width="2.375" style="115" customWidth="1"/>
    <col min="2818" max="2818" width="7" style="115" customWidth="1"/>
    <col min="2819" max="2819" width="12" style="115" customWidth="1"/>
    <col min="2820" max="2820" width="20" style="115" customWidth="1"/>
    <col min="2821" max="2821" width="11.5" style="115" customWidth="1"/>
    <col min="2822" max="2822" width="11.625" style="115" customWidth="1"/>
    <col min="2823" max="2823" width="12.5" style="115" customWidth="1"/>
    <col min="2824" max="2824" width="12" style="115" customWidth="1"/>
    <col min="2825" max="2825" width="29.5" style="115" customWidth="1"/>
    <col min="2826" max="2826" width="14.625" style="115" customWidth="1"/>
    <col min="2827" max="3072" width="9" style="115"/>
    <col min="3073" max="3073" width="2.375" style="115" customWidth="1"/>
    <col min="3074" max="3074" width="7" style="115" customWidth="1"/>
    <col min="3075" max="3075" width="12" style="115" customWidth="1"/>
    <col min="3076" max="3076" width="20" style="115" customWidth="1"/>
    <col min="3077" max="3077" width="11.5" style="115" customWidth="1"/>
    <col min="3078" max="3078" width="11.625" style="115" customWidth="1"/>
    <col min="3079" max="3079" width="12.5" style="115" customWidth="1"/>
    <col min="3080" max="3080" width="12" style="115" customWidth="1"/>
    <col min="3081" max="3081" width="29.5" style="115" customWidth="1"/>
    <col min="3082" max="3082" width="14.625" style="115" customWidth="1"/>
    <col min="3083" max="3328" width="9" style="115"/>
    <col min="3329" max="3329" width="2.375" style="115" customWidth="1"/>
    <col min="3330" max="3330" width="7" style="115" customWidth="1"/>
    <col min="3331" max="3331" width="12" style="115" customWidth="1"/>
    <col min="3332" max="3332" width="20" style="115" customWidth="1"/>
    <col min="3333" max="3333" width="11.5" style="115" customWidth="1"/>
    <col min="3334" max="3334" width="11.625" style="115" customWidth="1"/>
    <col min="3335" max="3335" width="12.5" style="115" customWidth="1"/>
    <col min="3336" max="3336" width="12" style="115" customWidth="1"/>
    <col min="3337" max="3337" width="29.5" style="115" customWidth="1"/>
    <col min="3338" max="3338" width="14.625" style="115" customWidth="1"/>
    <col min="3339" max="3584" width="9" style="115"/>
    <col min="3585" max="3585" width="2.375" style="115" customWidth="1"/>
    <col min="3586" max="3586" width="7" style="115" customWidth="1"/>
    <col min="3587" max="3587" width="12" style="115" customWidth="1"/>
    <col min="3588" max="3588" width="20" style="115" customWidth="1"/>
    <col min="3589" max="3589" width="11.5" style="115" customWidth="1"/>
    <col min="3590" max="3590" width="11.625" style="115" customWidth="1"/>
    <col min="3591" max="3591" width="12.5" style="115" customWidth="1"/>
    <col min="3592" max="3592" width="12" style="115" customWidth="1"/>
    <col min="3593" max="3593" width="29.5" style="115" customWidth="1"/>
    <col min="3594" max="3594" width="14.625" style="115" customWidth="1"/>
    <col min="3595" max="3840" width="9" style="115"/>
    <col min="3841" max="3841" width="2.375" style="115" customWidth="1"/>
    <col min="3842" max="3842" width="7" style="115" customWidth="1"/>
    <col min="3843" max="3843" width="12" style="115" customWidth="1"/>
    <col min="3844" max="3844" width="20" style="115" customWidth="1"/>
    <col min="3845" max="3845" width="11.5" style="115" customWidth="1"/>
    <col min="3846" max="3846" width="11.625" style="115" customWidth="1"/>
    <col min="3847" max="3847" width="12.5" style="115" customWidth="1"/>
    <col min="3848" max="3848" width="12" style="115" customWidth="1"/>
    <col min="3849" max="3849" width="29.5" style="115" customWidth="1"/>
    <col min="3850" max="3850" width="14.625" style="115" customWidth="1"/>
    <col min="3851" max="4096" width="9" style="115"/>
    <col min="4097" max="4097" width="2.375" style="115" customWidth="1"/>
    <col min="4098" max="4098" width="7" style="115" customWidth="1"/>
    <col min="4099" max="4099" width="12" style="115" customWidth="1"/>
    <col min="4100" max="4100" width="20" style="115" customWidth="1"/>
    <col min="4101" max="4101" width="11.5" style="115" customWidth="1"/>
    <col min="4102" max="4102" width="11.625" style="115" customWidth="1"/>
    <col min="4103" max="4103" width="12.5" style="115" customWidth="1"/>
    <col min="4104" max="4104" width="12" style="115" customWidth="1"/>
    <col min="4105" max="4105" width="29.5" style="115" customWidth="1"/>
    <col min="4106" max="4106" width="14.625" style="115" customWidth="1"/>
    <col min="4107" max="4352" width="9" style="115"/>
    <col min="4353" max="4353" width="2.375" style="115" customWidth="1"/>
    <col min="4354" max="4354" width="7" style="115" customWidth="1"/>
    <col min="4355" max="4355" width="12" style="115" customWidth="1"/>
    <col min="4356" max="4356" width="20" style="115" customWidth="1"/>
    <col min="4357" max="4357" width="11.5" style="115" customWidth="1"/>
    <col min="4358" max="4358" width="11.625" style="115" customWidth="1"/>
    <col min="4359" max="4359" width="12.5" style="115" customWidth="1"/>
    <col min="4360" max="4360" width="12" style="115" customWidth="1"/>
    <col min="4361" max="4361" width="29.5" style="115" customWidth="1"/>
    <col min="4362" max="4362" width="14.625" style="115" customWidth="1"/>
    <col min="4363" max="4608" width="9" style="115"/>
    <col min="4609" max="4609" width="2.375" style="115" customWidth="1"/>
    <col min="4610" max="4610" width="7" style="115" customWidth="1"/>
    <col min="4611" max="4611" width="12" style="115" customWidth="1"/>
    <col min="4612" max="4612" width="20" style="115" customWidth="1"/>
    <col min="4613" max="4613" width="11.5" style="115" customWidth="1"/>
    <col min="4614" max="4614" width="11.625" style="115" customWidth="1"/>
    <col min="4615" max="4615" width="12.5" style="115" customWidth="1"/>
    <col min="4616" max="4616" width="12" style="115" customWidth="1"/>
    <col min="4617" max="4617" width="29.5" style="115" customWidth="1"/>
    <col min="4618" max="4618" width="14.625" style="115" customWidth="1"/>
    <col min="4619" max="4864" width="9" style="115"/>
    <col min="4865" max="4865" width="2.375" style="115" customWidth="1"/>
    <col min="4866" max="4866" width="7" style="115" customWidth="1"/>
    <col min="4867" max="4867" width="12" style="115" customWidth="1"/>
    <col min="4868" max="4868" width="20" style="115" customWidth="1"/>
    <col min="4869" max="4869" width="11.5" style="115" customWidth="1"/>
    <col min="4870" max="4870" width="11.625" style="115" customWidth="1"/>
    <col min="4871" max="4871" width="12.5" style="115" customWidth="1"/>
    <col min="4872" max="4872" width="12" style="115" customWidth="1"/>
    <col min="4873" max="4873" width="29.5" style="115" customWidth="1"/>
    <col min="4874" max="4874" width="14.625" style="115" customWidth="1"/>
    <col min="4875" max="5120" width="9" style="115"/>
    <col min="5121" max="5121" width="2.375" style="115" customWidth="1"/>
    <col min="5122" max="5122" width="7" style="115" customWidth="1"/>
    <col min="5123" max="5123" width="12" style="115" customWidth="1"/>
    <col min="5124" max="5124" width="20" style="115" customWidth="1"/>
    <col min="5125" max="5125" width="11.5" style="115" customWidth="1"/>
    <col min="5126" max="5126" width="11.625" style="115" customWidth="1"/>
    <col min="5127" max="5127" width="12.5" style="115" customWidth="1"/>
    <col min="5128" max="5128" width="12" style="115" customWidth="1"/>
    <col min="5129" max="5129" width="29.5" style="115" customWidth="1"/>
    <col min="5130" max="5130" width="14.625" style="115" customWidth="1"/>
    <col min="5131" max="5376" width="9" style="115"/>
    <col min="5377" max="5377" width="2.375" style="115" customWidth="1"/>
    <col min="5378" max="5378" width="7" style="115" customWidth="1"/>
    <col min="5379" max="5379" width="12" style="115" customWidth="1"/>
    <col min="5380" max="5380" width="20" style="115" customWidth="1"/>
    <col min="5381" max="5381" width="11.5" style="115" customWidth="1"/>
    <col min="5382" max="5382" width="11.625" style="115" customWidth="1"/>
    <col min="5383" max="5383" width="12.5" style="115" customWidth="1"/>
    <col min="5384" max="5384" width="12" style="115" customWidth="1"/>
    <col min="5385" max="5385" width="29.5" style="115" customWidth="1"/>
    <col min="5386" max="5386" width="14.625" style="115" customWidth="1"/>
    <col min="5387" max="5632" width="9" style="115"/>
    <col min="5633" max="5633" width="2.375" style="115" customWidth="1"/>
    <col min="5634" max="5634" width="7" style="115" customWidth="1"/>
    <col min="5635" max="5635" width="12" style="115" customWidth="1"/>
    <col min="5636" max="5636" width="20" style="115" customWidth="1"/>
    <col min="5637" max="5637" width="11.5" style="115" customWidth="1"/>
    <col min="5638" max="5638" width="11.625" style="115" customWidth="1"/>
    <col min="5639" max="5639" width="12.5" style="115" customWidth="1"/>
    <col min="5640" max="5640" width="12" style="115" customWidth="1"/>
    <col min="5641" max="5641" width="29.5" style="115" customWidth="1"/>
    <col min="5642" max="5642" width="14.625" style="115" customWidth="1"/>
    <col min="5643" max="5888" width="9" style="115"/>
    <col min="5889" max="5889" width="2.375" style="115" customWidth="1"/>
    <col min="5890" max="5890" width="7" style="115" customWidth="1"/>
    <col min="5891" max="5891" width="12" style="115" customWidth="1"/>
    <col min="5892" max="5892" width="20" style="115" customWidth="1"/>
    <col min="5893" max="5893" width="11.5" style="115" customWidth="1"/>
    <col min="5894" max="5894" width="11.625" style="115" customWidth="1"/>
    <col min="5895" max="5895" width="12.5" style="115" customWidth="1"/>
    <col min="5896" max="5896" width="12" style="115" customWidth="1"/>
    <col min="5897" max="5897" width="29.5" style="115" customWidth="1"/>
    <col min="5898" max="5898" width="14.625" style="115" customWidth="1"/>
    <col min="5899" max="6144" width="9" style="115"/>
    <col min="6145" max="6145" width="2.375" style="115" customWidth="1"/>
    <col min="6146" max="6146" width="7" style="115" customWidth="1"/>
    <col min="6147" max="6147" width="12" style="115" customWidth="1"/>
    <col min="6148" max="6148" width="20" style="115" customWidth="1"/>
    <col min="6149" max="6149" width="11.5" style="115" customWidth="1"/>
    <col min="6150" max="6150" width="11.625" style="115" customWidth="1"/>
    <col min="6151" max="6151" width="12.5" style="115" customWidth="1"/>
    <col min="6152" max="6152" width="12" style="115" customWidth="1"/>
    <col min="6153" max="6153" width="29.5" style="115" customWidth="1"/>
    <col min="6154" max="6154" width="14.625" style="115" customWidth="1"/>
    <col min="6155" max="6400" width="9" style="115"/>
    <col min="6401" max="6401" width="2.375" style="115" customWidth="1"/>
    <col min="6402" max="6402" width="7" style="115" customWidth="1"/>
    <col min="6403" max="6403" width="12" style="115" customWidth="1"/>
    <col min="6404" max="6404" width="20" style="115" customWidth="1"/>
    <col min="6405" max="6405" width="11.5" style="115" customWidth="1"/>
    <col min="6406" max="6406" width="11.625" style="115" customWidth="1"/>
    <col min="6407" max="6407" width="12.5" style="115" customWidth="1"/>
    <col min="6408" max="6408" width="12" style="115" customWidth="1"/>
    <col min="6409" max="6409" width="29.5" style="115" customWidth="1"/>
    <col min="6410" max="6410" width="14.625" style="115" customWidth="1"/>
    <col min="6411" max="6656" width="9" style="115"/>
    <col min="6657" max="6657" width="2.375" style="115" customWidth="1"/>
    <col min="6658" max="6658" width="7" style="115" customWidth="1"/>
    <col min="6659" max="6659" width="12" style="115" customWidth="1"/>
    <col min="6660" max="6660" width="20" style="115" customWidth="1"/>
    <col min="6661" max="6661" width="11.5" style="115" customWidth="1"/>
    <col min="6662" max="6662" width="11.625" style="115" customWidth="1"/>
    <col min="6663" max="6663" width="12.5" style="115" customWidth="1"/>
    <col min="6664" max="6664" width="12" style="115" customWidth="1"/>
    <col min="6665" max="6665" width="29.5" style="115" customWidth="1"/>
    <col min="6666" max="6666" width="14.625" style="115" customWidth="1"/>
    <col min="6667" max="6912" width="9" style="115"/>
    <col min="6913" max="6913" width="2.375" style="115" customWidth="1"/>
    <col min="6914" max="6914" width="7" style="115" customWidth="1"/>
    <col min="6915" max="6915" width="12" style="115" customWidth="1"/>
    <col min="6916" max="6916" width="20" style="115" customWidth="1"/>
    <col min="6917" max="6917" width="11.5" style="115" customWidth="1"/>
    <col min="6918" max="6918" width="11.625" style="115" customWidth="1"/>
    <col min="6919" max="6919" width="12.5" style="115" customWidth="1"/>
    <col min="6920" max="6920" width="12" style="115" customWidth="1"/>
    <col min="6921" max="6921" width="29.5" style="115" customWidth="1"/>
    <col min="6922" max="6922" width="14.625" style="115" customWidth="1"/>
    <col min="6923" max="7168" width="9" style="115"/>
    <col min="7169" max="7169" width="2.375" style="115" customWidth="1"/>
    <col min="7170" max="7170" width="7" style="115" customWidth="1"/>
    <col min="7171" max="7171" width="12" style="115" customWidth="1"/>
    <col min="7172" max="7172" width="20" style="115" customWidth="1"/>
    <col min="7173" max="7173" width="11.5" style="115" customWidth="1"/>
    <col min="7174" max="7174" width="11.625" style="115" customWidth="1"/>
    <col min="7175" max="7175" width="12.5" style="115" customWidth="1"/>
    <col min="7176" max="7176" width="12" style="115" customWidth="1"/>
    <col min="7177" max="7177" width="29.5" style="115" customWidth="1"/>
    <col min="7178" max="7178" width="14.625" style="115" customWidth="1"/>
    <col min="7179" max="7424" width="9" style="115"/>
    <col min="7425" max="7425" width="2.375" style="115" customWidth="1"/>
    <col min="7426" max="7426" width="7" style="115" customWidth="1"/>
    <col min="7427" max="7427" width="12" style="115" customWidth="1"/>
    <col min="7428" max="7428" width="20" style="115" customWidth="1"/>
    <col min="7429" max="7429" width="11.5" style="115" customWidth="1"/>
    <col min="7430" max="7430" width="11.625" style="115" customWidth="1"/>
    <col min="7431" max="7431" width="12.5" style="115" customWidth="1"/>
    <col min="7432" max="7432" width="12" style="115" customWidth="1"/>
    <col min="7433" max="7433" width="29.5" style="115" customWidth="1"/>
    <col min="7434" max="7434" width="14.625" style="115" customWidth="1"/>
    <col min="7435" max="7680" width="9" style="115"/>
    <col min="7681" max="7681" width="2.375" style="115" customWidth="1"/>
    <col min="7682" max="7682" width="7" style="115" customWidth="1"/>
    <col min="7683" max="7683" width="12" style="115" customWidth="1"/>
    <col min="7684" max="7684" width="20" style="115" customWidth="1"/>
    <col min="7685" max="7685" width="11.5" style="115" customWidth="1"/>
    <col min="7686" max="7686" width="11.625" style="115" customWidth="1"/>
    <col min="7687" max="7687" width="12.5" style="115" customWidth="1"/>
    <col min="7688" max="7688" width="12" style="115" customWidth="1"/>
    <col min="7689" max="7689" width="29.5" style="115" customWidth="1"/>
    <col min="7690" max="7690" width="14.625" style="115" customWidth="1"/>
    <col min="7691" max="7936" width="9" style="115"/>
    <col min="7937" max="7937" width="2.375" style="115" customWidth="1"/>
    <col min="7938" max="7938" width="7" style="115" customWidth="1"/>
    <col min="7939" max="7939" width="12" style="115" customWidth="1"/>
    <col min="7940" max="7940" width="20" style="115" customWidth="1"/>
    <col min="7941" max="7941" width="11.5" style="115" customWidth="1"/>
    <col min="7942" max="7942" width="11.625" style="115" customWidth="1"/>
    <col min="7943" max="7943" width="12.5" style="115" customWidth="1"/>
    <col min="7944" max="7944" width="12" style="115" customWidth="1"/>
    <col min="7945" max="7945" width="29.5" style="115" customWidth="1"/>
    <col min="7946" max="7946" width="14.625" style="115" customWidth="1"/>
    <col min="7947" max="8192" width="9" style="115"/>
    <col min="8193" max="8193" width="2.375" style="115" customWidth="1"/>
    <col min="8194" max="8194" width="7" style="115" customWidth="1"/>
    <col min="8195" max="8195" width="12" style="115" customWidth="1"/>
    <col min="8196" max="8196" width="20" style="115" customWidth="1"/>
    <col min="8197" max="8197" width="11.5" style="115" customWidth="1"/>
    <col min="8198" max="8198" width="11.625" style="115" customWidth="1"/>
    <col min="8199" max="8199" width="12.5" style="115" customWidth="1"/>
    <col min="8200" max="8200" width="12" style="115" customWidth="1"/>
    <col min="8201" max="8201" width="29.5" style="115" customWidth="1"/>
    <col min="8202" max="8202" width="14.625" style="115" customWidth="1"/>
    <col min="8203" max="8448" width="9" style="115"/>
    <col min="8449" max="8449" width="2.375" style="115" customWidth="1"/>
    <col min="8450" max="8450" width="7" style="115" customWidth="1"/>
    <col min="8451" max="8451" width="12" style="115" customWidth="1"/>
    <col min="8452" max="8452" width="20" style="115" customWidth="1"/>
    <col min="8453" max="8453" width="11.5" style="115" customWidth="1"/>
    <col min="8454" max="8454" width="11.625" style="115" customWidth="1"/>
    <col min="8455" max="8455" width="12.5" style="115" customWidth="1"/>
    <col min="8456" max="8456" width="12" style="115" customWidth="1"/>
    <col min="8457" max="8457" width="29.5" style="115" customWidth="1"/>
    <col min="8458" max="8458" width="14.625" style="115" customWidth="1"/>
    <col min="8459" max="8704" width="9" style="115"/>
    <col min="8705" max="8705" width="2.375" style="115" customWidth="1"/>
    <col min="8706" max="8706" width="7" style="115" customWidth="1"/>
    <col min="8707" max="8707" width="12" style="115" customWidth="1"/>
    <col min="8708" max="8708" width="20" style="115" customWidth="1"/>
    <col min="8709" max="8709" width="11.5" style="115" customWidth="1"/>
    <col min="8710" max="8710" width="11.625" style="115" customWidth="1"/>
    <col min="8711" max="8711" width="12.5" style="115" customWidth="1"/>
    <col min="8712" max="8712" width="12" style="115" customWidth="1"/>
    <col min="8713" max="8713" width="29.5" style="115" customWidth="1"/>
    <col min="8714" max="8714" width="14.625" style="115" customWidth="1"/>
    <col min="8715" max="8960" width="9" style="115"/>
    <col min="8961" max="8961" width="2.375" style="115" customWidth="1"/>
    <col min="8962" max="8962" width="7" style="115" customWidth="1"/>
    <col min="8963" max="8963" width="12" style="115" customWidth="1"/>
    <col min="8964" max="8964" width="20" style="115" customWidth="1"/>
    <col min="8965" max="8965" width="11.5" style="115" customWidth="1"/>
    <col min="8966" max="8966" width="11.625" style="115" customWidth="1"/>
    <col min="8967" max="8967" width="12.5" style="115" customWidth="1"/>
    <col min="8968" max="8968" width="12" style="115" customWidth="1"/>
    <col min="8969" max="8969" width="29.5" style="115" customWidth="1"/>
    <col min="8970" max="8970" width="14.625" style="115" customWidth="1"/>
    <col min="8971" max="9216" width="9" style="115"/>
    <col min="9217" max="9217" width="2.375" style="115" customWidth="1"/>
    <col min="9218" max="9218" width="7" style="115" customWidth="1"/>
    <col min="9219" max="9219" width="12" style="115" customWidth="1"/>
    <col min="9220" max="9220" width="20" style="115" customWidth="1"/>
    <col min="9221" max="9221" width="11.5" style="115" customWidth="1"/>
    <col min="9222" max="9222" width="11.625" style="115" customWidth="1"/>
    <col min="9223" max="9223" width="12.5" style="115" customWidth="1"/>
    <col min="9224" max="9224" width="12" style="115" customWidth="1"/>
    <col min="9225" max="9225" width="29.5" style="115" customWidth="1"/>
    <col min="9226" max="9226" width="14.625" style="115" customWidth="1"/>
    <col min="9227" max="9472" width="9" style="115"/>
    <col min="9473" max="9473" width="2.375" style="115" customWidth="1"/>
    <col min="9474" max="9474" width="7" style="115" customWidth="1"/>
    <col min="9475" max="9475" width="12" style="115" customWidth="1"/>
    <col min="9476" max="9476" width="20" style="115" customWidth="1"/>
    <col min="9477" max="9477" width="11.5" style="115" customWidth="1"/>
    <col min="9478" max="9478" width="11.625" style="115" customWidth="1"/>
    <col min="9479" max="9479" width="12.5" style="115" customWidth="1"/>
    <col min="9480" max="9480" width="12" style="115" customWidth="1"/>
    <col min="9481" max="9481" width="29.5" style="115" customWidth="1"/>
    <col min="9482" max="9482" width="14.625" style="115" customWidth="1"/>
    <col min="9483" max="9728" width="9" style="115"/>
    <col min="9729" max="9729" width="2.375" style="115" customWidth="1"/>
    <col min="9730" max="9730" width="7" style="115" customWidth="1"/>
    <col min="9731" max="9731" width="12" style="115" customWidth="1"/>
    <col min="9732" max="9732" width="20" style="115" customWidth="1"/>
    <col min="9733" max="9733" width="11.5" style="115" customWidth="1"/>
    <col min="9734" max="9734" width="11.625" style="115" customWidth="1"/>
    <col min="9735" max="9735" width="12.5" style="115" customWidth="1"/>
    <col min="9736" max="9736" width="12" style="115" customWidth="1"/>
    <col min="9737" max="9737" width="29.5" style="115" customWidth="1"/>
    <col min="9738" max="9738" width="14.625" style="115" customWidth="1"/>
    <col min="9739" max="9984" width="9" style="115"/>
    <col min="9985" max="9985" width="2.375" style="115" customWidth="1"/>
    <col min="9986" max="9986" width="7" style="115" customWidth="1"/>
    <col min="9987" max="9987" width="12" style="115" customWidth="1"/>
    <col min="9988" max="9988" width="20" style="115" customWidth="1"/>
    <col min="9989" max="9989" width="11.5" style="115" customWidth="1"/>
    <col min="9990" max="9990" width="11.625" style="115" customWidth="1"/>
    <col min="9991" max="9991" width="12.5" style="115" customWidth="1"/>
    <col min="9992" max="9992" width="12" style="115" customWidth="1"/>
    <col min="9993" max="9993" width="29.5" style="115" customWidth="1"/>
    <col min="9994" max="9994" width="14.625" style="115" customWidth="1"/>
    <col min="9995" max="10240" width="9" style="115"/>
    <col min="10241" max="10241" width="2.375" style="115" customWidth="1"/>
    <col min="10242" max="10242" width="7" style="115" customWidth="1"/>
    <col min="10243" max="10243" width="12" style="115" customWidth="1"/>
    <col min="10244" max="10244" width="20" style="115" customWidth="1"/>
    <col min="10245" max="10245" width="11.5" style="115" customWidth="1"/>
    <col min="10246" max="10246" width="11.625" style="115" customWidth="1"/>
    <col min="10247" max="10247" width="12.5" style="115" customWidth="1"/>
    <col min="10248" max="10248" width="12" style="115" customWidth="1"/>
    <col min="10249" max="10249" width="29.5" style="115" customWidth="1"/>
    <col min="10250" max="10250" width="14.625" style="115" customWidth="1"/>
    <col min="10251" max="10496" width="9" style="115"/>
    <col min="10497" max="10497" width="2.375" style="115" customWidth="1"/>
    <col min="10498" max="10498" width="7" style="115" customWidth="1"/>
    <col min="10499" max="10499" width="12" style="115" customWidth="1"/>
    <col min="10500" max="10500" width="20" style="115" customWidth="1"/>
    <col min="10501" max="10501" width="11.5" style="115" customWidth="1"/>
    <col min="10502" max="10502" width="11.625" style="115" customWidth="1"/>
    <col min="10503" max="10503" width="12.5" style="115" customWidth="1"/>
    <col min="10504" max="10504" width="12" style="115" customWidth="1"/>
    <col min="10505" max="10505" width="29.5" style="115" customWidth="1"/>
    <col min="10506" max="10506" width="14.625" style="115" customWidth="1"/>
    <col min="10507" max="10752" width="9" style="115"/>
    <col min="10753" max="10753" width="2.375" style="115" customWidth="1"/>
    <col min="10754" max="10754" width="7" style="115" customWidth="1"/>
    <col min="10755" max="10755" width="12" style="115" customWidth="1"/>
    <col min="10756" max="10756" width="20" style="115" customWidth="1"/>
    <col min="10757" max="10757" width="11.5" style="115" customWidth="1"/>
    <col min="10758" max="10758" width="11.625" style="115" customWidth="1"/>
    <col min="10759" max="10759" width="12.5" style="115" customWidth="1"/>
    <col min="10760" max="10760" width="12" style="115" customWidth="1"/>
    <col min="10761" max="10761" width="29.5" style="115" customWidth="1"/>
    <col min="10762" max="10762" width="14.625" style="115" customWidth="1"/>
    <col min="10763" max="11008" width="9" style="115"/>
    <col min="11009" max="11009" width="2.375" style="115" customWidth="1"/>
    <col min="11010" max="11010" width="7" style="115" customWidth="1"/>
    <col min="11011" max="11011" width="12" style="115" customWidth="1"/>
    <col min="11012" max="11012" width="20" style="115" customWidth="1"/>
    <col min="11013" max="11013" width="11.5" style="115" customWidth="1"/>
    <col min="11014" max="11014" width="11.625" style="115" customWidth="1"/>
    <col min="11015" max="11015" width="12.5" style="115" customWidth="1"/>
    <col min="11016" max="11016" width="12" style="115" customWidth="1"/>
    <col min="11017" max="11017" width="29.5" style="115" customWidth="1"/>
    <col min="11018" max="11018" width="14.625" style="115" customWidth="1"/>
    <col min="11019" max="11264" width="9" style="115"/>
    <col min="11265" max="11265" width="2.375" style="115" customWidth="1"/>
    <col min="11266" max="11266" width="7" style="115" customWidth="1"/>
    <col min="11267" max="11267" width="12" style="115" customWidth="1"/>
    <col min="11268" max="11268" width="20" style="115" customWidth="1"/>
    <col min="11269" max="11269" width="11.5" style="115" customWidth="1"/>
    <col min="11270" max="11270" width="11.625" style="115" customWidth="1"/>
    <col min="11271" max="11271" width="12.5" style="115" customWidth="1"/>
    <col min="11272" max="11272" width="12" style="115" customWidth="1"/>
    <col min="11273" max="11273" width="29.5" style="115" customWidth="1"/>
    <col min="11274" max="11274" width="14.625" style="115" customWidth="1"/>
    <col min="11275" max="11520" width="9" style="115"/>
    <col min="11521" max="11521" width="2.375" style="115" customWidth="1"/>
    <col min="11522" max="11522" width="7" style="115" customWidth="1"/>
    <col min="11523" max="11523" width="12" style="115" customWidth="1"/>
    <col min="11524" max="11524" width="20" style="115" customWidth="1"/>
    <col min="11525" max="11525" width="11.5" style="115" customWidth="1"/>
    <col min="11526" max="11526" width="11.625" style="115" customWidth="1"/>
    <col min="11527" max="11527" width="12.5" style="115" customWidth="1"/>
    <col min="11528" max="11528" width="12" style="115" customWidth="1"/>
    <col min="11529" max="11529" width="29.5" style="115" customWidth="1"/>
    <col min="11530" max="11530" width="14.625" style="115" customWidth="1"/>
    <col min="11531" max="11776" width="9" style="115"/>
    <col min="11777" max="11777" width="2.375" style="115" customWidth="1"/>
    <col min="11778" max="11778" width="7" style="115" customWidth="1"/>
    <col min="11779" max="11779" width="12" style="115" customWidth="1"/>
    <col min="11780" max="11780" width="20" style="115" customWidth="1"/>
    <col min="11781" max="11781" width="11.5" style="115" customWidth="1"/>
    <col min="11782" max="11782" width="11.625" style="115" customWidth="1"/>
    <col min="11783" max="11783" width="12.5" style="115" customWidth="1"/>
    <col min="11784" max="11784" width="12" style="115" customWidth="1"/>
    <col min="11785" max="11785" width="29.5" style="115" customWidth="1"/>
    <col min="11786" max="11786" width="14.625" style="115" customWidth="1"/>
    <col min="11787" max="12032" width="9" style="115"/>
    <col min="12033" max="12033" width="2.375" style="115" customWidth="1"/>
    <col min="12034" max="12034" width="7" style="115" customWidth="1"/>
    <col min="12035" max="12035" width="12" style="115" customWidth="1"/>
    <col min="12036" max="12036" width="20" style="115" customWidth="1"/>
    <col min="12037" max="12037" width="11.5" style="115" customWidth="1"/>
    <col min="12038" max="12038" width="11.625" style="115" customWidth="1"/>
    <col min="12039" max="12039" width="12.5" style="115" customWidth="1"/>
    <col min="12040" max="12040" width="12" style="115" customWidth="1"/>
    <col min="12041" max="12041" width="29.5" style="115" customWidth="1"/>
    <col min="12042" max="12042" width="14.625" style="115" customWidth="1"/>
    <col min="12043" max="12288" width="9" style="115"/>
    <col min="12289" max="12289" width="2.375" style="115" customWidth="1"/>
    <col min="12290" max="12290" width="7" style="115" customWidth="1"/>
    <col min="12291" max="12291" width="12" style="115" customWidth="1"/>
    <col min="12292" max="12292" width="20" style="115" customWidth="1"/>
    <col min="12293" max="12293" width="11.5" style="115" customWidth="1"/>
    <col min="12294" max="12294" width="11.625" style="115" customWidth="1"/>
    <col min="12295" max="12295" width="12.5" style="115" customWidth="1"/>
    <col min="12296" max="12296" width="12" style="115" customWidth="1"/>
    <col min="12297" max="12297" width="29.5" style="115" customWidth="1"/>
    <col min="12298" max="12298" width="14.625" style="115" customWidth="1"/>
    <col min="12299" max="12544" width="9" style="115"/>
    <col min="12545" max="12545" width="2.375" style="115" customWidth="1"/>
    <col min="12546" max="12546" width="7" style="115" customWidth="1"/>
    <col min="12547" max="12547" width="12" style="115" customWidth="1"/>
    <col min="12548" max="12548" width="20" style="115" customWidth="1"/>
    <col min="12549" max="12549" width="11.5" style="115" customWidth="1"/>
    <col min="12550" max="12550" width="11.625" style="115" customWidth="1"/>
    <col min="12551" max="12551" width="12.5" style="115" customWidth="1"/>
    <col min="12552" max="12552" width="12" style="115" customWidth="1"/>
    <col min="12553" max="12553" width="29.5" style="115" customWidth="1"/>
    <col min="12554" max="12554" width="14.625" style="115" customWidth="1"/>
    <col min="12555" max="12800" width="9" style="115"/>
    <col min="12801" max="12801" width="2.375" style="115" customWidth="1"/>
    <col min="12802" max="12802" width="7" style="115" customWidth="1"/>
    <col min="12803" max="12803" width="12" style="115" customWidth="1"/>
    <col min="12804" max="12804" width="20" style="115" customWidth="1"/>
    <col min="12805" max="12805" width="11.5" style="115" customWidth="1"/>
    <col min="12806" max="12806" width="11.625" style="115" customWidth="1"/>
    <col min="12807" max="12807" width="12.5" style="115" customWidth="1"/>
    <col min="12808" max="12808" width="12" style="115" customWidth="1"/>
    <col min="12809" max="12809" width="29.5" style="115" customWidth="1"/>
    <col min="12810" max="12810" width="14.625" style="115" customWidth="1"/>
    <col min="12811" max="13056" width="9" style="115"/>
    <col min="13057" max="13057" width="2.375" style="115" customWidth="1"/>
    <col min="13058" max="13058" width="7" style="115" customWidth="1"/>
    <col min="13059" max="13059" width="12" style="115" customWidth="1"/>
    <col min="13060" max="13060" width="20" style="115" customWidth="1"/>
    <col min="13061" max="13061" width="11.5" style="115" customWidth="1"/>
    <col min="13062" max="13062" width="11.625" style="115" customWidth="1"/>
    <col min="13063" max="13063" width="12.5" style="115" customWidth="1"/>
    <col min="13064" max="13064" width="12" style="115" customWidth="1"/>
    <col min="13065" max="13065" width="29.5" style="115" customWidth="1"/>
    <col min="13066" max="13066" width="14.625" style="115" customWidth="1"/>
    <col min="13067" max="13312" width="9" style="115"/>
    <col min="13313" max="13313" width="2.375" style="115" customWidth="1"/>
    <col min="13314" max="13314" width="7" style="115" customWidth="1"/>
    <col min="13315" max="13315" width="12" style="115" customWidth="1"/>
    <col min="13316" max="13316" width="20" style="115" customWidth="1"/>
    <col min="13317" max="13317" width="11.5" style="115" customWidth="1"/>
    <col min="13318" max="13318" width="11.625" style="115" customWidth="1"/>
    <col min="13319" max="13319" width="12.5" style="115" customWidth="1"/>
    <col min="13320" max="13320" width="12" style="115" customWidth="1"/>
    <col min="13321" max="13321" width="29.5" style="115" customWidth="1"/>
    <col min="13322" max="13322" width="14.625" style="115" customWidth="1"/>
    <col min="13323" max="13568" width="9" style="115"/>
    <col min="13569" max="13569" width="2.375" style="115" customWidth="1"/>
    <col min="13570" max="13570" width="7" style="115" customWidth="1"/>
    <col min="13571" max="13571" width="12" style="115" customWidth="1"/>
    <col min="13572" max="13572" width="20" style="115" customWidth="1"/>
    <col min="13573" max="13573" width="11.5" style="115" customWidth="1"/>
    <col min="13574" max="13574" width="11.625" style="115" customWidth="1"/>
    <col min="13575" max="13575" width="12.5" style="115" customWidth="1"/>
    <col min="13576" max="13576" width="12" style="115" customWidth="1"/>
    <col min="13577" max="13577" width="29.5" style="115" customWidth="1"/>
    <col min="13578" max="13578" width="14.625" style="115" customWidth="1"/>
    <col min="13579" max="13824" width="9" style="115"/>
    <col min="13825" max="13825" width="2.375" style="115" customWidth="1"/>
    <col min="13826" max="13826" width="7" style="115" customWidth="1"/>
    <col min="13827" max="13827" width="12" style="115" customWidth="1"/>
    <col min="13828" max="13828" width="20" style="115" customWidth="1"/>
    <col min="13829" max="13829" width="11.5" style="115" customWidth="1"/>
    <col min="13830" max="13830" width="11.625" style="115" customWidth="1"/>
    <col min="13831" max="13831" width="12.5" style="115" customWidth="1"/>
    <col min="13832" max="13832" width="12" style="115" customWidth="1"/>
    <col min="13833" max="13833" width="29.5" style="115" customWidth="1"/>
    <col min="13834" max="13834" width="14.625" style="115" customWidth="1"/>
    <col min="13835" max="14080" width="9" style="115"/>
    <col min="14081" max="14081" width="2.375" style="115" customWidth="1"/>
    <col min="14082" max="14082" width="7" style="115" customWidth="1"/>
    <col min="14083" max="14083" width="12" style="115" customWidth="1"/>
    <col min="14084" max="14084" width="20" style="115" customWidth="1"/>
    <col min="14085" max="14085" width="11.5" style="115" customWidth="1"/>
    <col min="14086" max="14086" width="11.625" style="115" customWidth="1"/>
    <col min="14087" max="14087" width="12.5" style="115" customWidth="1"/>
    <col min="14088" max="14088" width="12" style="115" customWidth="1"/>
    <col min="14089" max="14089" width="29.5" style="115" customWidth="1"/>
    <col min="14090" max="14090" width="14.625" style="115" customWidth="1"/>
    <col min="14091" max="14336" width="9" style="115"/>
    <col min="14337" max="14337" width="2.375" style="115" customWidth="1"/>
    <col min="14338" max="14338" width="7" style="115" customWidth="1"/>
    <col min="14339" max="14339" width="12" style="115" customWidth="1"/>
    <col min="14340" max="14340" width="20" style="115" customWidth="1"/>
    <col min="14341" max="14341" width="11.5" style="115" customWidth="1"/>
    <col min="14342" max="14342" width="11.625" style="115" customWidth="1"/>
    <col min="14343" max="14343" width="12.5" style="115" customWidth="1"/>
    <col min="14344" max="14344" width="12" style="115" customWidth="1"/>
    <col min="14345" max="14345" width="29.5" style="115" customWidth="1"/>
    <col min="14346" max="14346" width="14.625" style="115" customWidth="1"/>
    <col min="14347" max="14592" width="9" style="115"/>
    <col min="14593" max="14593" width="2.375" style="115" customWidth="1"/>
    <col min="14594" max="14594" width="7" style="115" customWidth="1"/>
    <col min="14595" max="14595" width="12" style="115" customWidth="1"/>
    <col min="14596" max="14596" width="20" style="115" customWidth="1"/>
    <col min="14597" max="14597" width="11.5" style="115" customWidth="1"/>
    <col min="14598" max="14598" width="11.625" style="115" customWidth="1"/>
    <col min="14599" max="14599" width="12.5" style="115" customWidth="1"/>
    <col min="14600" max="14600" width="12" style="115" customWidth="1"/>
    <col min="14601" max="14601" width="29.5" style="115" customWidth="1"/>
    <col min="14602" max="14602" width="14.625" style="115" customWidth="1"/>
    <col min="14603" max="14848" width="9" style="115"/>
    <col min="14849" max="14849" width="2.375" style="115" customWidth="1"/>
    <col min="14850" max="14850" width="7" style="115" customWidth="1"/>
    <col min="14851" max="14851" width="12" style="115" customWidth="1"/>
    <col min="14852" max="14852" width="20" style="115" customWidth="1"/>
    <col min="14853" max="14853" width="11.5" style="115" customWidth="1"/>
    <col min="14854" max="14854" width="11.625" style="115" customWidth="1"/>
    <col min="14855" max="14855" width="12.5" style="115" customWidth="1"/>
    <col min="14856" max="14856" width="12" style="115" customWidth="1"/>
    <col min="14857" max="14857" width="29.5" style="115" customWidth="1"/>
    <col min="14858" max="14858" width="14.625" style="115" customWidth="1"/>
    <col min="14859" max="15104" width="9" style="115"/>
    <col min="15105" max="15105" width="2.375" style="115" customWidth="1"/>
    <col min="15106" max="15106" width="7" style="115" customWidth="1"/>
    <col min="15107" max="15107" width="12" style="115" customWidth="1"/>
    <col min="15108" max="15108" width="20" style="115" customWidth="1"/>
    <col min="15109" max="15109" width="11.5" style="115" customWidth="1"/>
    <col min="15110" max="15110" width="11.625" style="115" customWidth="1"/>
    <col min="15111" max="15111" width="12.5" style="115" customWidth="1"/>
    <col min="15112" max="15112" width="12" style="115" customWidth="1"/>
    <col min="15113" max="15113" width="29.5" style="115" customWidth="1"/>
    <col min="15114" max="15114" width="14.625" style="115" customWidth="1"/>
    <col min="15115" max="15360" width="9" style="115"/>
    <col min="15361" max="15361" width="2.375" style="115" customWidth="1"/>
    <col min="15362" max="15362" width="7" style="115" customWidth="1"/>
    <col min="15363" max="15363" width="12" style="115" customWidth="1"/>
    <col min="15364" max="15364" width="20" style="115" customWidth="1"/>
    <col min="15365" max="15365" width="11.5" style="115" customWidth="1"/>
    <col min="15366" max="15366" width="11.625" style="115" customWidth="1"/>
    <col min="15367" max="15367" width="12.5" style="115" customWidth="1"/>
    <col min="15368" max="15368" width="12" style="115" customWidth="1"/>
    <col min="15369" max="15369" width="29.5" style="115" customWidth="1"/>
    <col min="15370" max="15370" width="14.625" style="115" customWidth="1"/>
    <col min="15371" max="15616" width="9" style="115"/>
    <col min="15617" max="15617" width="2.375" style="115" customWidth="1"/>
    <col min="15618" max="15618" width="7" style="115" customWidth="1"/>
    <col min="15619" max="15619" width="12" style="115" customWidth="1"/>
    <col min="15620" max="15620" width="20" style="115" customWidth="1"/>
    <col min="15621" max="15621" width="11.5" style="115" customWidth="1"/>
    <col min="15622" max="15622" width="11.625" style="115" customWidth="1"/>
    <col min="15623" max="15623" width="12.5" style="115" customWidth="1"/>
    <col min="15624" max="15624" width="12" style="115" customWidth="1"/>
    <col min="15625" max="15625" width="29.5" style="115" customWidth="1"/>
    <col min="15626" max="15626" width="14.625" style="115" customWidth="1"/>
    <col min="15627" max="15872" width="9" style="115"/>
    <col min="15873" max="15873" width="2.375" style="115" customWidth="1"/>
    <col min="15874" max="15874" width="7" style="115" customWidth="1"/>
    <col min="15875" max="15875" width="12" style="115" customWidth="1"/>
    <col min="15876" max="15876" width="20" style="115" customWidth="1"/>
    <col min="15877" max="15877" width="11.5" style="115" customWidth="1"/>
    <col min="15878" max="15878" width="11.625" style="115" customWidth="1"/>
    <col min="15879" max="15879" width="12.5" style="115" customWidth="1"/>
    <col min="15880" max="15880" width="12" style="115" customWidth="1"/>
    <col min="15881" max="15881" width="29.5" style="115" customWidth="1"/>
    <col min="15882" max="15882" width="14.625" style="115" customWidth="1"/>
    <col min="15883" max="16128" width="9" style="115"/>
    <col min="16129" max="16129" width="2.375" style="115" customWidth="1"/>
    <col min="16130" max="16130" width="7" style="115" customWidth="1"/>
    <col min="16131" max="16131" width="12" style="115" customWidth="1"/>
    <col min="16132" max="16132" width="20" style="115" customWidth="1"/>
    <col min="16133" max="16133" width="11.5" style="115" customWidth="1"/>
    <col min="16134" max="16134" width="11.625" style="115" customWidth="1"/>
    <col min="16135" max="16135" width="12.5" style="115" customWidth="1"/>
    <col min="16136" max="16136" width="12" style="115" customWidth="1"/>
    <col min="16137" max="16137" width="29.5" style="115" customWidth="1"/>
    <col min="16138" max="16138" width="14.625" style="115" customWidth="1"/>
    <col min="16139" max="16384" width="9" style="115"/>
  </cols>
  <sheetData>
    <row r="1" spans="1:11" s="102" customFormat="1" ht="24" x14ac:dyDescent="0.55000000000000004">
      <c r="A1" s="387" t="s">
        <v>2</v>
      </c>
      <c r="B1" s="387"/>
      <c r="C1" s="387"/>
      <c r="D1" s="387"/>
      <c r="E1" s="387"/>
      <c r="F1" s="387"/>
      <c r="G1" s="387"/>
      <c r="H1" s="387"/>
      <c r="I1" s="101"/>
      <c r="J1" s="101"/>
    </row>
    <row r="2" spans="1:11" s="102" customFormat="1" ht="24" x14ac:dyDescent="0.55000000000000004">
      <c r="A2" s="387" t="s">
        <v>84</v>
      </c>
      <c r="B2" s="387"/>
      <c r="C2" s="387"/>
      <c r="D2" s="387"/>
      <c r="E2" s="387"/>
      <c r="F2" s="387"/>
      <c r="G2" s="387"/>
      <c r="H2" s="387"/>
      <c r="I2" s="101"/>
      <c r="J2" s="101"/>
    </row>
    <row r="3" spans="1:11" s="102" customFormat="1" ht="24" x14ac:dyDescent="0.55000000000000004">
      <c r="A3" s="387" t="s">
        <v>264</v>
      </c>
      <c r="B3" s="387"/>
      <c r="C3" s="387"/>
      <c r="D3" s="387"/>
      <c r="E3" s="387"/>
      <c r="F3" s="387"/>
      <c r="G3" s="387"/>
      <c r="H3" s="387"/>
      <c r="I3" s="101"/>
      <c r="J3" s="101"/>
    </row>
    <row r="4" spans="1:11" s="102" customFormat="1" ht="24" x14ac:dyDescent="0.55000000000000004">
      <c r="A4" s="103"/>
      <c r="B4" s="103"/>
      <c r="C4" s="103"/>
      <c r="D4" s="103"/>
      <c r="E4" s="104"/>
      <c r="F4" s="104"/>
      <c r="G4" s="104"/>
      <c r="H4" s="104"/>
      <c r="J4" s="105"/>
    </row>
    <row r="5" spans="1:11" s="106" customFormat="1" ht="21.75" x14ac:dyDescent="0.5">
      <c r="B5" s="106" t="s">
        <v>378</v>
      </c>
      <c r="E5" s="388" t="s">
        <v>379</v>
      </c>
      <c r="F5" s="388"/>
      <c r="G5" s="388" t="s">
        <v>380</v>
      </c>
      <c r="H5" s="388"/>
      <c r="J5" s="107"/>
    </row>
    <row r="6" spans="1:11" s="106" customFormat="1" ht="21.75" x14ac:dyDescent="0.5">
      <c r="E6" s="107"/>
      <c r="F6" s="107"/>
      <c r="H6" s="107"/>
      <c r="J6" s="107"/>
    </row>
    <row r="7" spans="1:11" s="112" customFormat="1" ht="21.75" x14ac:dyDescent="0.5">
      <c r="A7" s="108"/>
      <c r="B7" s="108" t="s">
        <v>179</v>
      </c>
      <c r="C7" s="108"/>
      <c r="D7" s="109">
        <v>241701</v>
      </c>
      <c r="E7" s="110"/>
      <c r="F7" s="237">
        <v>7725511.6900000004</v>
      </c>
      <c r="H7" s="238">
        <v>6996625.1100000003</v>
      </c>
      <c r="I7" s="111"/>
      <c r="J7" s="111"/>
      <c r="K7" s="111"/>
    </row>
    <row r="8" spans="1:11" s="112" customFormat="1" ht="21" x14ac:dyDescent="0.45">
      <c r="A8" s="108"/>
      <c r="B8" s="108"/>
      <c r="C8" s="108" t="s">
        <v>263</v>
      </c>
      <c r="D8" s="108"/>
      <c r="E8" s="110">
        <v>152007.44</v>
      </c>
      <c r="F8" s="110"/>
      <c r="G8" s="238">
        <v>728981.92</v>
      </c>
      <c r="J8" s="113"/>
    </row>
    <row r="9" spans="1:11" s="112" customFormat="1" ht="21" x14ac:dyDescent="0.45">
      <c r="A9" s="108"/>
      <c r="B9" s="108"/>
      <c r="C9" s="239" t="s">
        <v>411</v>
      </c>
      <c r="D9" s="108"/>
      <c r="E9" s="240"/>
      <c r="F9" s="244"/>
      <c r="G9" s="242">
        <v>95.34</v>
      </c>
      <c r="H9" s="243">
        <f>SUM(G8-G9)</f>
        <v>728886.58000000007</v>
      </c>
      <c r="J9" s="113"/>
    </row>
    <row r="10" spans="1:11" s="112" customFormat="1" ht="22.5" thickBot="1" x14ac:dyDescent="0.55000000000000004">
      <c r="A10" s="108"/>
      <c r="B10" s="108"/>
      <c r="C10" s="108"/>
      <c r="D10" s="108"/>
      <c r="E10" s="114"/>
      <c r="F10" s="241">
        <f>SUM(F7)+E8</f>
        <v>7877519.1300000008</v>
      </c>
      <c r="H10" s="245">
        <f>SUM(H7:H9)</f>
        <v>7725511.6900000004</v>
      </c>
      <c r="J10" s="113"/>
    </row>
    <row r="11" spans="1:11" ht="24" thickTop="1" x14ac:dyDescent="0.5">
      <c r="E11" s="116"/>
    </row>
  </sheetData>
  <mergeCells count="5">
    <mergeCell ref="A1:H1"/>
    <mergeCell ref="A2:H2"/>
    <mergeCell ref="A3:H3"/>
    <mergeCell ref="E5:F5"/>
    <mergeCell ref="G5:H5"/>
  </mergeCells>
  <printOptions horizontalCentered="1"/>
  <pageMargins left="0.39370078740157483" right="0.19685039370078741" top="0.74803149606299213" bottom="0.74803149606299213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16"/>
  <sheetViews>
    <sheetView workbookViewId="0">
      <selection activeCell="I35" sqref="I35"/>
    </sheetView>
  </sheetViews>
  <sheetFormatPr defaultRowHeight="21" x14ac:dyDescent="0.35"/>
  <cols>
    <col min="1" max="1" width="9" style="72"/>
    <col min="2" max="2" width="64.5" style="72" customWidth="1"/>
    <col min="3" max="16384" width="9" style="72"/>
  </cols>
  <sheetData>
    <row r="3" spans="1:2" x14ac:dyDescent="0.35">
      <c r="A3" s="74" t="s">
        <v>233</v>
      </c>
    </row>
    <row r="4" spans="1:2" x14ac:dyDescent="0.35">
      <c r="A4" s="74"/>
    </row>
    <row r="5" spans="1:2" ht="84" x14ac:dyDescent="0.35">
      <c r="B5" s="76" t="s">
        <v>232</v>
      </c>
    </row>
    <row r="8" spans="1:2" x14ac:dyDescent="0.35">
      <c r="A8" s="74" t="s">
        <v>231</v>
      </c>
    </row>
    <row r="9" spans="1:2" x14ac:dyDescent="0.35">
      <c r="A9" s="74" t="s">
        <v>230</v>
      </c>
    </row>
    <row r="10" spans="1:2" x14ac:dyDescent="0.35">
      <c r="A10" s="74"/>
    </row>
    <row r="11" spans="1:2" ht="84" x14ac:dyDescent="0.35">
      <c r="B11" s="75" t="s">
        <v>229</v>
      </c>
    </row>
    <row r="15" spans="1:2" x14ac:dyDescent="0.35">
      <c r="A15" s="74" t="s">
        <v>228</v>
      </c>
    </row>
    <row r="16" spans="1:2" ht="94.5" customHeight="1" x14ac:dyDescent="0.35">
      <c r="B16" s="73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showGridLines="0" workbookViewId="0">
      <pane ySplit="6" topLeftCell="A7" activePane="bottomLeft" state="frozen"/>
      <selection activeCell="I35" sqref="I35"/>
      <selection pane="bottomLeft" activeCell="I35" sqref="I35"/>
    </sheetView>
  </sheetViews>
  <sheetFormatPr defaultRowHeight="14.25" x14ac:dyDescent="0.2"/>
  <cols>
    <col min="1" max="1" width="9.375" style="60" customWidth="1"/>
    <col min="2" max="2" width="28.875" style="60" customWidth="1"/>
    <col min="3" max="3" width="7.625" style="60" customWidth="1"/>
    <col min="4" max="4" width="1.375" style="60" customWidth="1"/>
    <col min="5" max="5" width="0.75" style="60" customWidth="1"/>
    <col min="6" max="6" width="3.625" style="60" customWidth="1"/>
    <col min="7" max="7" width="2.875" style="60" customWidth="1"/>
    <col min="8" max="8" width="13.5" style="60" customWidth="1"/>
    <col min="9" max="9" width="21" style="60" customWidth="1"/>
    <col min="10" max="10" width="13.75" style="60" customWidth="1"/>
    <col min="11" max="11" width="0.75" style="60" customWidth="1"/>
    <col min="12" max="16384" width="9" style="60"/>
  </cols>
  <sheetData>
    <row r="1" spans="1:11" x14ac:dyDescent="0.2">
      <c r="A1" s="389" t="s">
        <v>243</v>
      </c>
      <c r="B1" s="390"/>
      <c r="C1" s="390"/>
      <c r="D1" s="390"/>
      <c r="I1" s="87" t="s">
        <v>1</v>
      </c>
    </row>
    <row r="2" spans="1:11" x14ac:dyDescent="0.2">
      <c r="A2" s="390"/>
      <c r="B2" s="390"/>
      <c r="C2" s="390"/>
      <c r="D2" s="390"/>
    </row>
    <row r="3" spans="1:11" ht="3.75" customHeight="1" x14ac:dyDescent="0.2">
      <c r="A3" s="78"/>
      <c r="B3" s="78"/>
      <c r="C3" s="78"/>
      <c r="D3" s="78"/>
      <c r="E3" s="78"/>
      <c r="F3" s="78"/>
      <c r="G3" s="78"/>
      <c r="H3" s="78"/>
      <c r="I3" s="78"/>
      <c r="J3" s="78"/>
    </row>
    <row r="4" spans="1:11" ht="17.100000000000001" customHeight="1" x14ac:dyDescent="0.2">
      <c r="A4" s="391" t="s">
        <v>2</v>
      </c>
      <c r="B4" s="391"/>
      <c r="C4" s="391"/>
      <c r="D4" s="391"/>
      <c r="E4" s="391"/>
      <c r="F4" s="391"/>
      <c r="G4" s="391"/>
      <c r="H4" s="391"/>
      <c r="I4" s="391"/>
      <c r="J4" s="78"/>
    </row>
    <row r="5" spans="1:11" ht="17.100000000000001" customHeight="1" x14ac:dyDescent="0.2">
      <c r="A5" s="391" t="s">
        <v>84</v>
      </c>
      <c r="B5" s="391"/>
      <c r="C5" s="391"/>
      <c r="D5" s="391"/>
      <c r="E5" s="391"/>
      <c r="F5" s="391"/>
      <c r="G5" s="391"/>
      <c r="H5" s="391"/>
      <c r="I5" s="391"/>
      <c r="J5" s="78"/>
    </row>
    <row r="6" spans="1:11" ht="17.100000000000001" customHeight="1" x14ac:dyDescent="0.2">
      <c r="A6" s="391" t="s">
        <v>242</v>
      </c>
      <c r="B6" s="391"/>
      <c r="C6" s="391"/>
      <c r="D6" s="391"/>
      <c r="E6" s="391"/>
      <c r="F6" s="391"/>
      <c r="G6" s="391"/>
      <c r="H6" s="391"/>
      <c r="I6" s="391"/>
      <c r="J6" s="78"/>
    </row>
    <row r="7" spans="1:11" ht="28.5" customHeight="1" x14ac:dyDescent="0.2"/>
    <row r="8" spans="1:11" ht="28.5" customHeight="1" x14ac:dyDescent="0.2">
      <c r="A8" s="86" t="s">
        <v>233</v>
      </c>
      <c r="B8" s="86"/>
      <c r="C8" s="85"/>
      <c r="D8" s="85"/>
      <c r="E8" s="85"/>
      <c r="F8" s="85"/>
      <c r="G8" s="85"/>
      <c r="H8" s="85"/>
      <c r="I8" s="78"/>
      <c r="J8" s="78"/>
      <c r="K8" s="78"/>
    </row>
    <row r="9" spans="1:11" s="82" customFormat="1" ht="28.5" customHeight="1" x14ac:dyDescent="0.2">
      <c r="A9" s="84" t="s">
        <v>241</v>
      </c>
      <c r="B9" s="84"/>
      <c r="C9" s="84"/>
      <c r="D9" s="84"/>
      <c r="E9" s="84"/>
      <c r="F9" s="84"/>
      <c r="G9" s="84"/>
      <c r="H9" s="84"/>
    </row>
    <row r="10" spans="1:11" s="82" customFormat="1" ht="28.5" customHeight="1" x14ac:dyDescent="0.2">
      <c r="A10" s="84" t="s">
        <v>240</v>
      </c>
      <c r="B10" s="84"/>
      <c r="C10" s="84"/>
      <c r="D10" s="84"/>
      <c r="E10" s="84"/>
      <c r="F10" s="84"/>
      <c r="G10" s="84"/>
      <c r="H10" s="84"/>
    </row>
    <row r="11" spans="1:11" ht="28.5" customHeight="1" x14ac:dyDescent="0.2">
      <c r="A11" s="393" t="s">
        <v>239</v>
      </c>
      <c r="B11" s="390"/>
      <c r="C11" s="390"/>
      <c r="D11" s="390"/>
      <c r="E11" s="390"/>
      <c r="F11" s="390"/>
      <c r="G11" s="390"/>
      <c r="H11" s="390"/>
      <c r="I11" s="390"/>
      <c r="J11" s="390"/>
      <c r="K11" s="390"/>
    </row>
    <row r="12" spans="1:11" ht="28.5" customHeight="1" x14ac:dyDescent="0.2">
      <c r="A12" s="77" t="s">
        <v>13</v>
      </c>
      <c r="B12" s="83" t="s">
        <v>230</v>
      </c>
      <c r="C12" s="82"/>
      <c r="D12" s="82"/>
      <c r="E12" s="82"/>
      <c r="F12" s="82"/>
      <c r="G12" s="82"/>
      <c r="H12" s="82"/>
      <c r="I12" s="82"/>
      <c r="J12" s="82"/>
      <c r="K12" s="82"/>
    </row>
    <row r="13" spans="1:11" ht="28.5" customHeight="1" x14ac:dyDescent="0.2">
      <c r="A13" s="81" t="s">
        <v>238</v>
      </c>
      <c r="B13" s="80" t="s">
        <v>237</v>
      </c>
      <c r="C13" s="78"/>
      <c r="D13" s="78"/>
      <c r="E13" s="78"/>
      <c r="F13" s="78"/>
      <c r="G13" s="78"/>
      <c r="H13" s="78"/>
      <c r="I13" s="78"/>
      <c r="J13" s="78"/>
      <c r="K13" s="78"/>
    </row>
    <row r="14" spans="1:11" ht="28.5" customHeight="1" x14ac:dyDescent="0.2">
      <c r="A14" s="80" t="s">
        <v>236</v>
      </c>
      <c r="B14" s="79"/>
      <c r="C14" s="78"/>
      <c r="D14" s="78"/>
      <c r="E14" s="78"/>
      <c r="F14" s="78"/>
      <c r="G14" s="78"/>
      <c r="H14" s="78"/>
      <c r="I14" s="78"/>
      <c r="J14" s="78"/>
      <c r="K14" s="78"/>
    </row>
    <row r="15" spans="1:11" ht="28.5" customHeight="1" x14ac:dyDescent="0.2">
      <c r="A15" s="80" t="s">
        <v>235</v>
      </c>
      <c r="B15" s="79"/>
      <c r="C15" s="78"/>
      <c r="D15" s="78"/>
      <c r="E15" s="78"/>
      <c r="F15" s="78"/>
      <c r="G15" s="78"/>
      <c r="H15" s="78"/>
      <c r="I15" s="78"/>
      <c r="J15" s="78"/>
      <c r="K15" s="78"/>
    </row>
    <row r="16" spans="1:11" ht="28.5" customHeight="1" x14ac:dyDescent="0.2">
      <c r="A16" s="77" t="s">
        <v>13</v>
      </c>
      <c r="B16" s="392" t="s">
        <v>228</v>
      </c>
      <c r="C16" s="390"/>
      <c r="D16" s="390"/>
      <c r="E16" s="390"/>
      <c r="F16" s="390"/>
      <c r="G16" s="390"/>
      <c r="H16" s="390"/>
      <c r="I16" s="390"/>
      <c r="J16" s="390"/>
      <c r="K16" s="390"/>
    </row>
    <row r="17" spans="1:11" ht="28.5" customHeight="1" x14ac:dyDescent="0.2">
      <c r="A17" s="392" t="s">
        <v>234</v>
      </c>
      <c r="B17" s="390"/>
      <c r="C17" s="390"/>
      <c r="D17" s="390"/>
      <c r="E17" s="390"/>
      <c r="F17" s="390"/>
      <c r="G17" s="390"/>
      <c r="H17" s="390"/>
      <c r="I17" s="390"/>
      <c r="J17" s="390"/>
      <c r="K17" s="390"/>
    </row>
  </sheetData>
  <mergeCells count="7">
    <mergeCell ref="A1:D2"/>
    <mergeCell ref="A6:I6"/>
    <mergeCell ref="A5:I5"/>
    <mergeCell ref="A4:I4"/>
    <mergeCell ref="A17:K17"/>
    <mergeCell ref="A11:K11"/>
    <mergeCell ref="B16:K16"/>
  </mergeCells>
  <printOptions horizontalCentered="1"/>
  <pageMargins left="0.39370078740157483" right="0.39370078740157483" top="0.59055118110236227" bottom="0.47244094488188981" header="0.39370078740157483" footer="0.47244094488188981"/>
  <pageSetup paperSize="9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showGridLines="0" workbookViewId="0">
      <pane ySplit="2" topLeftCell="A3" activePane="bottomLeft" state="frozen"/>
      <selection activeCell="I35" sqref="I35"/>
      <selection pane="bottomLeft" activeCell="G34" sqref="G34"/>
    </sheetView>
  </sheetViews>
  <sheetFormatPr defaultRowHeight="14.25" x14ac:dyDescent="0.2"/>
  <cols>
    <col min="1" max="1" width="13.5" customWidth="1"/>
    <col min="2" max="2" width="19" customWidth="1"/>
    <col min="3" max="3" width="0" hidden="1" customWidth="1"/>
    <col min="4" max="4" width="1.25" customWidth="1"/>
    <col min="5" max="5" width="2.125" customWidth="1"/>
    <col min="6" max="6" width="11.25" customWidth="1"/>
    <col min="7" max="7" width="4.125" customWidth="1"/>
    <col min="8" max="8" width="0.25" customWidth="1"/>
    <col min="9" max="9" width="17.375" style="147" customWidth="1"/>
    <col min="10" max="10" width="19.25" customWidth="1"/>
    <col min="11" max="11" width="1" customWidth="1"/>
    <col min="12" max="12" width="18.375" customWidth="1"/>
    <col min="13" max="13" width="17.625" customWidth="1"/>
    <col min="14" max="14" width="1.75" customWidth="1"/>
    <col min="15" max="15" width="20.125" customWidth="1"/>
    <col min="16" max="16" width="13.875" customWidth="1"/>
    <col min="17" max="17" width="0.25" customWidth="1"/>
  </cols>
  <sheetData>
    <row r="1" spans="1:17" x14ac:dyDescent="0.2">
      <c r="A1" s="322" t="s">
        <v>0</v>
      </c>
      <c r="B1" s="307"/>
      <c r="C1" s="307"/>
      <c r="D1" s="307"/>
      <c r="E1" s="307"/>
      <c r="F1" s="307"/>
      <c r="P1" s="1" t="s">
        <v>1</v>
      </c>
    </row>
    <row r="2" spans="1:17" ht="15.4" customHeight="1" x14ac:dyDescent="0.2"/>
    <row r="3" spans="1:17" ht="16.899999999999999" customHeight="1" x14ac:dyDescent="0.2">
      <c r="A3" s="421" t="s">
        <v>2</v>
      </c>
      <c r="B3" s="421"/>
      <c r="C3" s="421"/>
      <c r="D3" s="421"/>
      <c r="E3" s="421"/>
      <c r="F3" s="421"/>
      <c r="G3" s="421"/>
      <c r="H3" s="421"/>
      <c r="I3" s="421"/>
      <c r="J3" s="421"/>
      <c r="K3" s="421"/>
      <c r="L3" s="421"/>
      <c r="M3" s="421"/>
      <c r="N3" s="421"/>
      <c r="O3" s="56"/>
      <c r="P3" s="56"/>
      <c r="Q3" s="56"/>
    </row>
    <row r="4" spans="1:17" ht="16.899999999999999" customHeight="1" x14ac:dyDescent="0.2">
      <c r="A4" s="420" t="s">
        <v>3</v>
      </c>
      <c r="B4" s="420"/>
      <c r="C4" s="420"/>
      <c r="D4" s="420"/>
      <c r="E4" s="420"/>
      <c r="F4" s="420"/>
      <c r="G4" s="420"/>
      <c r="H4" s="420"/>
      <c r="I4" s="420"/>
      <c r="J4" s="420"/>
      <c r="K4" s="420"/>
      <c r="L4" s="420"/>
      <c r="M4" s="420"/>
      <c r="N4" s="420"/>
      <c r="O4" s="56"/>
      <c r="P4" s="56"/>
      <c r="Q4" s="56"/>
    </row>
    <row r="5" spans="1:17" ht="16.899999999999999" customHeight="1" x14ac:dyDescent="0.2">
      <c r="A5" s="420" t="s">
        <v>4</v>
      </c>
      <c r="B5" s="420"/>
      <c r="C5" s="420"/>
      <c r="D5" s="420"/>
      <c r="E5" s="420"/>
      <c r="F5" s="420"/>
      <c r="G5" s="420"/>
      <c r="H5" s="420"/>
      <c r="I5" s="420"/>
      <c r="J5" s="420"/>
      <c r="K5" s="420"/>
      <c r="L5" s="420"/>
      <c r="M5" s="420"/>
      <c r="N5" s="420"/>
      <c r="O5" s="56"/>
      <c r="P5" s="56"/>
      <c r="Q5" s="56"/>
    </row>
    <row r="6" spans="1:17" ht="0" hidden="1" customHeight="1" x14ac:dyDescent="0.2"/>
    <row r="7" spans="1:17" ht="13.15" customHeight="1" x14ac:dyDescent="0.2"/>
    <row r="8" spans="1:17" ht="27" customHeight="1" x14ac:dyDescent="0.2">
      <c r="A8" s="341" t="s">
        <v>5</v>
      </c>
      <c r="B8" s="423" t="s">
        <v>6</v>
      </c>
      <c r="C8" s="2"/>
      <c r="D8" s="2"/>
      <c r="E8" s="425" t="s">
        <v>7</v>
      </c>
      <c r="F8" s="426"/>
      <c r="G8" s="426"/>
      <c r="H8" s="3"/>
      <c r="I8" s="227" t="s">
        <v>216</v>
      </c>
      <c r="J8" s="416" t="s">
        <v>8</v>
      </c>
      <c r="K8" s="334"/>
      <c r="L8" s="335"/>
      <c r="M8" s="416" t="s">
        <v>9</v>
      </c>
      <c r="N8" s="343"/>
    </row>
    <row r="9" spans="1:17" ht="25.5" x14ac:dyDescent="0.2">
      <c r="A9" s="422"/>
      <c r="B9" s="424"/>
      <c r="C9" s="6"/>
      <c r="D9" s="6"/>
      <c r="E9" s="427"/>
      <c r="F9" s="427"/>
      <c r="G9" s="427"/>
      <c r="H9" s="5"/>
      <c r="I9" s="150"/>
      <c r="J9" s="7" t="s">
        <v>10</v>
      </c>
      <c r="K9" s="419" t="s">
        <v>11</v>
      </c>
      <c r="L9" s="335"/>
      <c r="M9" s="417"/>
      <c r="N9" s="418"/>
    </row>
    <row r="10" spans="1:17" x14ac:dyDescent="0.2">
      <c r="A10" s="8"/>
      <c r="B10" s="9" t="s">
        <v>13</v>
      </c>
      <c r="D10" s="414" t="s">
        <v>13</v>
      </c>
      <c r="E10" s="307"/>
      <c r="F10" s="307"/>
      <c r="G10" s="307"/>
      <c r="H10" s="307"/>
      <c r="J10" s="10" t="s">
        <v>13</v>
      </c>
      <c r="K10" s="415" t="s">
        <v>13</v>
      </c>
      <c r="L10" s="307"/>
      <c r="M10" s="356" t="s">
        <v>13</v>
      </c>
      <c r="N10" s="335"/>
    </row>
    <row r="11" spans="1:17" x14ac:dyDescent="0.2">
      <c r="A11" s="399" t="s">
        <v>14</v>
      </c>
      <c r="B11" s="401" t="s">
        <v>15</v>
      </c>
      <c r="D11" s="401" t="s">
        <v>16</v>
      </c>
      <c r="E11" s="334"/>
      <c r="F11" s="334"/>
      <c r="G11" s="334"/>
      <c r="H11" s="335"/>
      <c r="I11" s="146"/>
      <c r="J11" s="291">
        <v>1707120</v>
      </c>
      <c r="K11" s="402" t="s">
        <v>17</v>
      </c>
      <c r="L11" s="403"/>
      <c r="M11" s="408">
        <f>SUM(J11:L11)</f>
        <v>1707120</v>
      </c>
      <c r="N11" s="403"/>
      <c r="O11" s="282"/>
    </row>
    <row r="12" spans="1:17" x14ac:dyDescent="0.2">
      <c r="A12" s="410"/>
      <c r="B12" s="400"/>
      <c r="D12" s="405" t="s">
        <v>9</v>
      </c>
      <c r="E12" s="334"/>
      <c r="F12" s="334"/>
      <c r="G12" s="334"/>
      <c r="H12" s="335"/>
      <c r="I12" s="146"/>
      <c r="J12" s="292">
        <f>SUM(J11)</f>
        <v>1707120</v>
      </c>
      <c r="K12" s="406">
        <f>SUM(K11)</f>
        <v>0</v>
      </c>
      <c r="L12" s="403"/>
      <c r="M12" s="404">
        <f>SUM(J12:L12)</f>
        <v>1707120</v>
      </c>
      <c r="N12" s="403"/>
      <c r="O12" s="282"/>
    </row>
    <row r="13" spans="1:17" ht="14.25" customHeight="1" x14ac:dyDescent="0.2">
      <c r="A13" s="410"/>
      <c r="B13" s="401" t="s">
        <v>18</v>
      </c>
      <c r="D13" s="401" t="s">
        <v>16</v>
      </c>
      <c r="E13" s="334"/>
      <c r="F13" s="334"/>
      <c r="G13" s="334"/>
      <c r="H13" s="335"/>
      <c r="I13" s="146"/>
      <c r="J13" s="291">
        <v>3185532</v>
      </c>
      <c r="K13" s="407">
        <v>1424054</v>
      </c>
      <c r="L13" s="403"/>
      <c r="M13" s="408">
        <f t="shared" ref="M13:M24" si="0">SUM(J13:L13)</f>
        <v>4609586</v>
      </c>
      <c r="N13" s="403"/>
      <c r="O13" s="282"/>
    </row>
    <row r="14" spans="1:17" ht="14.25" customHeight="1" x14ac:dyDescent="0.2">
      <c r="A14" s="400"/>
      <c r="B14" s="400"/>
      <c r="D14" s="405" t="s">
        <v>9</v>
      </c>
      <c r="E14" s="334"/>
      <c r="F14" s="334"/>
      <c r="G14" s="334"/>
      <c r="H14" s="335"/>
      <c r="I14" s="146"/>
      <c r="J14" s="292">
        <f>SUM(J13)</f>
        <v>3185532</v>
      </c>
      <c r="K14" s="409">
        <f>SUM(K13)</f>
        <v>1424054</v>
      </c>
      <c r="L14" s="403"/>
      <c r="M14" s="404">
        <f t="shared" si="0"/>
        <v>4609586</v>
      </c>
      <c r="N14" s="403"/>
      <c r="O14" s="282"/>
    </row>
    <row r="15" spans="1:17" ht="14.25" customHeight="1" x14ac:dyDescent="0.2">
      <c r="A15" s="399" t="s">
        <v>19</v>
      </c>
      <c r="B15" s="401" t="s">
        <v>20</v>
      </c>
      <c r="D15" s="401" t="s">
        <v>16</v>
      </c>
      <c r="E15" s="334"/>
      <c r="F15" s="334"/>
      <c r="G15" s="334"/>
      <c r="H15" s="335"/>
      <c r="I15" s="146"/>
      <c r="J15" s="291">
        <v>136331</v>
      </c>
      <c r="K15" s="407">
        <v>90571</v>
      </c>
      <c r="L15" s="403"/>
      <c r="M15" s="408">
        <f t="shared" si="0"/>
        <v>226902</v>
      </c>
      <c r="N15" s="403"/>
      <c r="O15" s="282"/>
    </row>
    <row r="16" spans="1:17" ht="14.25" customHeight="1" x14ac:dyDescent="0.2">
      <c r="A16" s="410"/>
      <c r="B16" s="400"/>
      <c r="D16" s="405" t="s">
        <v>9</v>
      </c>
      <c r="E16" s="334"/>
      <c r="F16" s="334"/>
      <c r="G16" s="334"/>
      <c r="H16" s="335"/>
      <c r="I16" s="146"/>
      <c r="J16" s="292">
        <f>SUM(J15)</f>
        <v>136331</v>
      </c>
      <c r="K16" s="409">
        <f>SUM(K15)</f>
        <v>90571</v>
      </c>
      <c r="L16" s="403"/>
      <c r="M16" s="404">
        <f t="shared" si="0"/>
        <v>226902</v>
      </c>
      <c r="N16" s="403"/>
      <c r="O16" s="282"/>
    </row>
    <row r="17" spans="1:15" ht="14.25" customHeight="1" x14ac:dyDescent="0.2">
      <c r="A17" s="410"/>
      <c r="B17" s="401" t="s">
        <v>21</v>
      </c>
      <c r="D17" s="401" t="s">
        <v>16</v>
      </c>
      <c r="E17" s="334"/>
      <c r="F17" s="334"/>
      <c r="G17" s="334"/>
      <c r="H17" s="335"/>
      <c r="I17" s="146"/>
      <c r="J17" s="293">
        <f>763371.19+47100</f>
        <v>810471.19</v>
      </c>
      <c r="K17" s="411">
        <f>442670+600</f>
        <v>443270</v>
      </c>
      <c r="L17" s="412"/>
      <c r="M17" s="408">
        <f t="shared" si="0"/>
        <v>1253741.19</v>
      </c>
      <c r="N17" s="403"/>
      <c r="O17" s="282" t="s">
        <v>436</v>
      </c>
    </row>
    <row r="18" spans="1:15" ht="14.25" customHeight="1" x14ac:dyDescent="0.2">
      <c r="A18" s="410"/>
      <c r="B18" s="400"/>
      <c r="D18" s="405" t="s">
        <v>9</v>
      </c>
      <c r="E18" s="334"/>
      <c r="F18" s="334"/>
      <c r="G18" s="334"/>
      <c r="H18" s="335"/>
      <c r="I18" s="146"/>
      <c r="J18" s="294">
        <f>SUM(J17)</f>
        <v>810471.19</v>
      </c>
      <c r="K18" s="413">
        <f>SUM(K17)</f>
        <v>443270</v>
      </c>
      <c r="L18" s="412"/>
      <c r="M18" s="404">
        <f t="shared" si="0"/>
        <v>1253741.19</v>
      </c>
      <c r="N18" s="403"/>
      <c r="O18" s="282"/>
    </row>
    <row r="19" spans="1:15" ht="14.25" customHeight="1" x14ac:dyDescent="0.2">
      <c r="A19" s="410"/>
      <c r="B19" s="401" t="s">
        <v>22</v>
      </c>
      <c r="D19" s="401" t="s">
        <v>16</v>
      </c>
      <c r="E19" s="334"/>
      <c r="F19" s="334"/>
      <c r="G19" s="334"/>
      <c r="H19" s="335"/>
      <c r="I19" s="146"/>
      <c r="J19" s="291">
        <f>344036+690</f>
        <v>344726</v>
      </c>
      <c r="K19" s="407">
        <v>183699.9</v>
      </c>
      <c r="L19" s="403"/>
      <c r="M19" s="408">
        <f t="shared" si="0"/>
        <v>528425.9</v>
      </c>
      <c r="N19" s="403"/>
      <c r="O19" s="282" t="s">
        <v>437</v>
      </c>
    </row>
    <row r="20" spans="1:15" ht="14.25" customHeight="1" x14ac:dyDescent="0.2">
      <c r="A20" s="410"/>
      <c r="B20" s="400"/>
      <c r="D20" s="405" t="s">
        <v>9</v>
      </c>
      <c r="E20" s="334"/>
      <c r="F20" s="334"/>
      <c r="G20" s="334"/>
      <c r="H20" s="335"/>
      <c r="I20" s="146"/>
      <c r="J20" s="292">
        <f>SUM(J19)</f>
        <v>344726</v>
      </c>
      <c r="K20" s="409">
        <f>SUM(K19)</f>
        <v>183699.9</v>
      </c>
      <c r="L20" s="403"/>
      <c r="M20" s="404">
        <f t="shared" si="0"/>
        <v>528425.9</v>
      </c>
      <c r="N20" s="403"/>
      <c r="O20" s="282"/>
    </row>
    <row r="21" spans="1:15" ht="14.25" customHeight="1" x14ac:dyDescent="0.2">
      <c r="A21" s="410"/>
      <c r="B21" s="401" t="s">
        <v>23</v>
      </c>
      <c r="D21" s="401" t="s">
        <v>16</v>
      </c>
      <c r="E21" s="334"/>
      <c r="F21" s="334"/>
      <c r="G21" s="334"/>
      <c r="H21" s="335"/>
      <c r="I21" s="146"/>
      <c r="J21" s="291">
        <v>916232.98</v>
      </c>
      <c r="K21" s="407">
        <v>3192</v>
      </c>
      <c r="L21" s="403"/>
      <c r="M21" s="408">
        <f t="shared" si="0"/>
        <v>919424.98</v>
      </c>
      <c r="N21" s="403"/>
      <c r="O21" s="282"/>
    </row>
    <row r="22" spans="1:15" ht="14.25" customHeight="1" x14ac:dyDescent="0.2">
      <c r="A22" s="400"/>
      <c r="B22" s="400"/>
      <c r="D22" s="405" t="s">
        <v>9</v>
      </c>
      <c r="E22" s="334"/>
      <c r="F22" s="334"/>
      <c r="G22" s="334"/>
      <c r="H22" s="335"/>
      <c r="I22" s="146"/>
      <c r="J22" s="292">
        <f>SUM(J21)</f>
        <v>916232.98</v>
      </c>
      <c r="K22" s="409">
        <f>SUM(K21)</f>
        <v>3192</v>
      </c>
      <c r="L22" s="403"/>
      <c r="M22" s="404">
        <f t="shared" si="0"/>
        <v>919424.98</v>
      </c>
      <c r="N22" s="403"/>
      <c r="O22" s="282"/>
    </row>
    <row r="23" spans="1:15" ht="14.25" customHeight="1" x14ac:dyDescent="0.2">
      <c r="A23" s="399" t="s">
        <v>24</v>
      </c>
      <c r="B23" s="401" t="s">
        <v>25</v>
      </c>
      <c r="D23" s="401" t="s">
        <v>16</v>
      </c>
      <c r="E23" s="334"/>
      <c r="F23" s="334"/>
      <c r="G23" s="334"/>
      <c r="H23" s="335"/>
      <c r="I23" s="146"/>
      <c r="J23" s="291">
        <v>150440</v>
      </c>
      <c r="K23" s="407">
        <v>11900</v>
      </c>
      <c r="L23" s="403"/>
      <c r="M23" s="408">
        <f t="shared" si="0"/>
        <v>162340</v>
      </c>
      <c r="N23" s="403"/>
      <c r="O23" s="282"/>
    </row>
    <row r="24" spans="1:15" ht="14.25" customHeight="1" x14ac:dyDescent="0.2">
      <c r="A24" s="400"/>
      <c r="B24" s="400"/>
      <c r="D24" s="405" t="s">
        <v>9</v>
      </c>
      <c r="E24" s="334"/>
      <c r="F24" s="334"/>
      <c r="G24" s="334"/>
      <c r="H24" s="335"/>
      <c r="I24" s="146"/>
      <c r="J24" s="292">
        <f>SUM(J23)</f>
        <v>150440</v>
      </c>
      <c r="K24" s="409">
        <f>SUM(K23)</f>
        <v>11900</v>
      </c>
      <c r="L24" s="403"/>
      <c r="M24" s="404">
        <f t="shared" si="0"/>
        <v>162340</v>
      </c>
      <c r="N24" s="403"/>
      <c r="O24" s="282"/>
    </row>
    <row r="25" spans="1:15" x14ac:dyDescent="0.2">
      <c r="A25" s="399" t="s">
        <v>26</v>
      </c>
      <c r="B25" s="401" t="s">
        <v>27</v>
      </c>
      <c r="D25" s="401" t="s">
        <v>16</v>
      </c>
      <c r="E25" s="334"/>
      <c r="F25" s="334"/>
      <c r="G25" s="334"/>
      <c r="H25" s="335"/>
      <c r="I25" s="146"/>
      <c r="J25" s="295" t="s">
        <v>17</v>
      </c>
      <c r="K25" s="402" t="s">
        <v>17</v>
      </c>
      <c r="L25" s="403"/>
      <c r="M25" s="404" t="s">
        <v>17</v>
      </c>
      <c r="N25" s="403"/>
      <c r="O25" s="282"/>
    </row>
    <row r="26" spans="1:15" x14ac:dyDescent="0.2">
      <c r="A26" s="400"/>
      <c r="B26" s="400"/>
      <c r="D26" s="405" t="s">
        <v>9</v>
      </c>
      <c r="E26" s="334"/>
      <c r="F26" s="334"/>
      <c r="G26" s="334"/>
      <c r="H26" s="335"/>
      <c r="I26" s="146"/>
      <c r="J26" s="296" t="s">
        <v>17</v>
      </c>
      <c r="K26" s="406" t="s">
        <v>17</v>
      </c>
      <c r="L26" s="403"/>
      <c r="M26" s="404" t="s">
        <v>17</v>
      </c>
      <c r="N26" s="403"/>
      <c r="O26" s="282"/>
    </row>
    <row r="27" spans="1:15" x14ac:dyDescent="0.2">
      <c r="A27" s="399" t="s">
        <v>28</v>
      </c>
      <c r="B27" s="401" t="s">
        <v>29</v>
      </c>
      <c r="D27" s="401" t="s">
        <v>16</v>
      </c>
      <c r="E27" s="334"/>
      <c r="F27" s="334"/>
      <c r="G27" s="334"/>
      <c r="H27" s="335"/>
      <c r="I27" s="146"/>
      <c r="J27" s="295" t="s">
        <v>17</v>
      </c>
      <c r="K27" s="402" t="s">
        <v>17</v>
      </c>
      <c r="L27" s="403"/>
      <c r="M27" s="404" t="s">
        <v>17</v>
      </c>
      <c r="N27" s="403"/>
      <c r="O27" s="282"/>
    </row>
    <row r="28" spans="1:15" x14ac:dyDescent="0.2">
      <c r="A28" s="400"/>
      <c r="B28" s="400"/>
      <c r="D28" s="405" t="s">
        <v>9</v>
      </c>
      <c r="E28" s="334"/>
      <c r="F28" s="334"/>
      <c r="G28" s="334"/>
      <c r="H28" s="335"/>
      <c r="I28" s="146"/>
      <c r="J28" s="296" t="s">
        <v>17</v>
      </c>
      <c r="K28" s="406" t="s">
        <v>17</v>
      </c>
      <c r="L28" s="403"/>
      <c r="M28" s="404" t="s">
        <v>17</v>
      </c>
      <c r="N28" s="403"/>
      <c r="O28" s="282"/>
    </row>
    <row r="29" spans="1:15" ht="14.25" customHeight="1" x14ac:dyDescent="0.2">
      <c r="A29" s="394" t="s">
        <v>9</v>
      </c>
      <c r="B29" s="395"/>
      <c r="C29" s="395"/>
      <c r="D29" s="395"/>
      <c r="E29" s="395"/>
      <c r="F29" s="395"/>
      <c r="G29" s="395"/>
      <c r="H29" s="396"/>
      <c r="I29" s="148"/>
      <c r="J29" s="297">
        <f>SUM(J24,J22,J20,J18,J16,J14,J12)</f>
        <v>7250853.1699999999</v>
      </c>
      <c r="K29" s="397">
        <f>SUM(K14,K16,K18,K20,K22,K24)</f>
        <v>2156686.9</v>
      </c>
      <c r="L29" s="398"/>
      <c r="M29" s="397">
        <f>SUM(M12,M14,M16,M18,M20,M22,M24)</f>
        <v>9407540.0700000003</v>
      </c>
      <c r="N29" s="398"/>
      <c r="O29" s="282"/>
    </row>
    <row r="30" spans="1:15" ht="0" hidden="1" customHeight="1" x14ac:dyDescent="0.2"/>
  </sheetData>
  <mergeCells count="84">
    <mergeCell ref="A1:F1"/>
    <mergeCell ref="A8:A9"/>
    <mergeCell ref="B8:B9"/>
    <mergeCell ref="E8:G9"/>
    <mergeCell ref="J8:L8"/>
    <mergeCell ref="M8:N9"/>
    <mergeCell ref="K9:L9"/>
    <mergeCell ref="A5:N5"/>
    <mergeCell ref="A4:N4"/>
    <mergeCell ref="A3:N3"/>
    <mergeCell ref="D10:H10"/>
    <mergeCell ref="K10:L10"/>
    <mergeCell ref="M10:N10"/>
    <mergeCell ref="A11:A14"/>
    <mergeCell ref="B11:B12"/>
    <mergeCell ref="D11:H11"/>
    <mergeCell ref="K11:L11"/>
    <mergeCell ref="M11:N11"/>
    <mergeCell ref="D12:H12"/>
    <mergeCell ref="K12:L12"/>
    <mergeCell ref="M12:N12"/>
    <mergeCell ref="B13:B14"/>
    <mergeCell ref="D13:H13"/>
    <mergeCell ref="K13:L13"/>
    <mergeCell ref="M13:N13"/>
    <mergeCell ref="D14:H14"/>
    <mergeCell ref="K14:L14"/>
    <mergeCell ref="M14:N14"/>
    <mergeCell ref="A15:A22"/>
    <mergeCell ref="B15:B16"/>
    <mergeCell ref="D15:H15"/>
    <mergeCell ref="K15:L15"/>
    <mergeCell ref="M15:N15"/>
    <mergeCell ref="D16:H16"/>
    <mergeCell ref="K16:L16"/>
    <mergeCell ref="M16:N16"/>
    <mergeCell ref="B17:B18"/>
    <mergeCell ref="D17:H17"/>
    <mergeCell ref="K17:L17"/>
    <mergeCell ref="M17:N17"/>
    <mergeCell ref="D18:H18"/>
    <mergeCell ref="K18:L18"/>
    <mergeCell ref="M18:N18"/>
    <mergeCell ref="B19:B20"/>
    <mergeCell ref="D19:H19"/>
    <mergeCell ref="K19:L19"/>
    <mergeCell ref="M19:N19"/>
    <mergeCell ref="D20:H20"/>
    <mergeCell ref="K20:L20"/>
    <mergeCell ref="M20:N20"/>
    <mergeCell ref="B21:B22"/>
    <mergeCell ref="D21:H21"/>
    <mergeCell ref="K21:L21"/>
    <mergeCell ref="M21:N21"/>
    <mergeCell ref="D22:H22"/>
    <mergeCell ref="K22:L22"/>
    <mergeCell ref="M22:N22"/>
    <mergeCell ref="A23:A24"/>
    <mergeCell ref="B23:B24"/>
    <mergeCell ref="D23:H23"/>
    <mergeCell ref="K23:L23"/>
    <mergeCell ref="M23:N23"/>
    <mergeCell ref="D24:H24"/>
    <mergeCell ref="K24:L24"/>
    <mergeCell ref="M24:N24"/>
    <mergeCell ref="A25:A26"/>
    <mergeCell ref="B25:B26"/>
    <mergeCell ref="D25:H25"/>
    <mergeCell ref="K25:L25"/>
    <mergeCell ref="M25:N25"/>
    <mergeCell ref="D26:H26"/>
    <mergeCell ref="K26:L26"/>
    <mergeCell ref="M26:N26"/>
    <mergeCell ref="A29:H29"/>
    <mergeCell ref="K29:L29"/>
    <mergeCell ref="M29:N29"/>
    <mergeCell ref="A27:A28"/>
    <mergeCell ref="B27:B28"/>
    <mergeCell ref="D27:H27"/>
    <mergeCell ref="K27:L27"/>
    <mergeCell ref="M27:N27"/>
    <mergeCell ref="D28:H28"/>
    <mergeCell ref="K28:L28"/>
    <mergeCell ref="M28:N28"/>
  </mergeCells>
  <printOptions horizontalCentered="1"/>
  <pageMargins left="0.47244094488188981" right="0.47244094488188981" top="0.6692913385826772" bottom="0.47244094488188981" header="0.47244094488188981" footer="0.47244094488188981"/>
  <pageSetup paperSize="9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showGridLines="0" workbookViewId="0">
      <pane ySplit="2" topLeftCell="A3" activePane="bottomLeft" state="frozen"/>
      <selection activeCell="I35" sqref="I35"/>
      <selection pane="bottomLeft" activeCell="I35" sqref="I35"/>
    </sheetView>
  </sheetViews>
  <sheetFormatPr defaultRowHeight="14.25" x14ac:dyDescent="0.2"/>
  <cols>
    <col min="1" max="1" width="13.5" customWidth="1"/>
    <col min="2" max="2" width="19" customWidth="1"/>
    <col min="3" max="3" width="0" hidden="1" customWidth="1"/>
    <col min="4" max="4" width="1.25" customWidth="1"/>
    <col min="5" max="5" width="2.125" customWidth="1"/>
    <col min="6" max="6" width="11.25" customWidth="1"/>
    <col min="7" max="7" width="4.125" customWidth="1"/>
    <col min="8" max="8" width="0.25" customWidth="1"/>
    <col min="9" max="9" width="14.375" style="147" customWidth="1"/>
    <col min="10" max="10" width="19.25" customWidth="1"/>
    <col min="11" max="11" width="1" customWidth="1"/>
    <col min="12" max="12" width="18.375" customWidth="1"/>
    <col min="13" max="13" width="17.625" customWidth="1"/>
    <col min="14" max="14" width="1.75" customWidth="1"/>
    <col min="15" max="15" width="20.125" customWidth="1"/>
    <col min="16" max="16" width="13.875" customWidth="1"/>
    <col min="17" max="17" width="0.25" customWidth="1"/>
  </cols>
  <sheetData>
    <row r="1" spans="1:17" x14ac:dyDescent="0.2">
      <c r="A1" s="322" t="s">
        <v>34</v>
      </c>
      <c r="B1" s="307"/>
      <c r="C1" s="307"/>
      <c r="D1" s="307"/>
      <c r="E1" s="307"/>
      <c r="F1" s="307"/>
      <c r="P1" s="1" t="s">
        <v>1</v>
      </c>
    </row>
    <row r="2" spans="1:17" ht="15.4" customHeight="1" x14ac:dyDescent="0.2"/>
    <row r="3" spans="1:17" ht="16.899999999999999" customHeight="1" x14ac:dyDescent="0.2">
      <c r="A3" s="421" t="s">
        <v>2</v>
      </c>
      <c r="B3" s="421"/>
      <c r="C3" s="421"/>
      <c r="D3" s="421"/>
      <c r="E3" s="421"/>
      <c r="F3" s="421"/>
      <c r="G3" s="421"/>
      <c r="H3" s="421"/>
      <c r="I3" s="421"/>
      <c r="J3" s="421"/>
      <c r="K3" s="421"/>
      <c r="L3" s="421"/>
      <c r="M3" s="421"/>
      <c r="N3" s="421"/>
      <c r="O3" s="56"/>
      <c r="P3" s="56"/>
      <c r="Q3" s="56"/>
    </row>
    <row r="4" spans="1:17" ht="16.899999999999999" customHeight="1" x14ac:dyDescent="0.2">
      <c r="A4" s="420" t="s">
        <v>33</v>
      </c>
      <c r="B4" s="420"/>
      <c r="C4" s="420"/>
      <c r="D4" s="420"/>
      <c r="E4" s="420"/>
      <c r="F4" s="420"/>
      <c r="G4" s="420"/>
      <c r="H4" s="420"/>
      <c r="I4" s="420"/>
      <c r="J4" s="420"/>
      <c r="K4" s="420"/>
      <c r="L4" s="420"/>
      <c r="M4" s="420"/>
      <c r="N4" s="420"/>
      <c r="O4" s="56"/>
      <c r="P4" s="56"/>
      <c r="Q4" s="56"/>
    </row>
    <row r="5" spans="1:17" ht="16.899999999999999" customHeight="1" x14ac:dyDescent="0.2">
      <c r="A5" s="420" t="s">
        <v>4</v>
      </c>
      <c r="B5" s="420"/>
      <c r="C5" s="420"/>
      <c r="D5" s="420"/>
      <c r="E5" s="420"/>
      <c r="F5" s="420"/>
      <c r="G5" s="420"/>
      <c r="H5" s="420"/>
      <c r="I5" s="420"/>
      <c r="J5" s="420"/>
      <c r="K5" s="420"/>
      <c r="L5" s="420"/>
      <c r="M5" s="420"/>
      <c r="N5" s="420"/>
      <c r="O5" s="56"/>
      <c r="P5" s="56"/>
      <c r="Q5" s="56"/>
    </row>
    <row r="6" spans="1:17" ht="0" hidden="1" customHeight="1" x14ac:dyDescent="0.2"/>
    <row r="7" spans="1:17" ht="13.15" customHeight="1" x14ac:dyDescent="0.2"/>
    <row r="8" spans="1:17" ht="22.5" customHeight="1" x14ac:dyDescent="0.2">
      <c r="A8" s="341" t="s">
        <v>5</v>
      </c>
      <c r="B8" s="423" t="s">
        <v>6</v>
      </c>
      <c r="C8" s="2"/>
      <c r="D8" s="2"/>
      <c r="E8" s="425" t="s">
        <v>7</v>
      </c>
      <c r="F8" s="426"/>
      <c r="G8" s="426"/>
      <c r="H8" s="3"/>
      <c r="I8" s="434" t="s">
        <v>216</v>
      </c>
      <c r="J8" s="416" t="s">
        <v>32</v>
      </c>
      <c r="K8" s="334"/>
      <c r="L8" s="335"/>
      <c r="M8" s="416" t="s">
        <v>9</v>
      </c>
      <c r="N8" s="343"/>
    </row>
    <row r="9" spans="1:17" ht="38.25" x14ac:dyDescent="0.2">
      <c r="A9" s="422"/>
      <c r="B9" s="424"/>
      <c r="C9" s="6"/>
      <c r="D9" s="6"/>
      <c r="E9" s="427"/>
      <c r="F9" s="427"/>
      <c r="G9" s="427"/>
      <c r="H9" s="5"/>
      <c r="I9" s="435"/>
      <c r="J9" s="7" t="s">
        <v>31</v>
      </c>
      <c r="K9" s="419" t="s">
        <v>30</v>
      </c>
      <c r="L9" s="335"/>
      <c r="M9" s="417"/>
      <c r="N9" s="418"/>
    </row>
    <row r="10" spans="1:17" x14ac:dyDescent="0.2">
      <c r="A10" s="8"/>
      <c r="B10" s="9" t="s">
        <v>13</v>
      </c>
      <c r="D10" s="430" t="s">
        <v>13</v>
      </c>
      <c r="E10" s="431"/>
      <c r="F10" s="431"/>
      <c r="G10" s="431"/>
      <c r="H10" s="431"/>
      <c r="J10" s="10" t="s">
        <v>13</v>
      </c>
      <c r="K10" s="415" t="s">
        <v>13</v>
      </c>
      <c r="L10" s="307"/>
      <c r="M10" s="356" t="s">
        <v>13</v>
      </c>
      <c r="N10" s="335"/>
    </row>
    <row r="11" spans="1:17" ht="14.25" customHeight="1" x14ac:dyDescent="0.2">
      <c r="A11" s="399" t="s">
        <v>19</v>
      </c>
      <c r="B11" s="401" t="s">
        <v>20</v>
      </c>
      <c r="D11" s="401" t="s">
        <v>16</v>
      </c>
      <c r="E11" s="334"/>
      <c r="F11" s="334"/>
      <c r="G11" s="334"/>
      <c r="H11" s="335"/>
      <c r="I11" s="146"/>
      <c r="J11" s="14" t="s">
        <v>17</v>
      </c>
      <c r="K11" s="432">
        <v>9200</v>
      </c>
      <c r="L11" s="335"/>
      <c r="M11" s="433">
        <v>9200</v>
      </c>
      <c r="N11" s="335"/>
    </row>
    <row r="12" spans="1:17" x14ac:dyDescent="0.2">
      <c r="A12" s="410"/>
      <c r="B12" s="400"/>
      <c r="D12" s="405" t="s">
        <v>9</v>
      </c>
      <c r="E12" s="334"/>
      <c r="F12" s="334"/>
      <c r="G12" s="334"/>
      <c r="H12" s="335"/>
      <c r="I12" s="146"/>
      <c r="J12" s="15" t="s">
        <v>17</v>
      </c>
      <c r="K12" s="428">
        <v>9200</v>
      </c>
      <c r="L12" s="335"/>
      <c r="M12" s="429">
        <v>9200</v>
      </c>
      <c r="N12" s="335"/>
    </row>
    <row r="13" spans="1:17" x14ac:dyDescent="0.2">
      <c r="A13" s="410"/>
      <c r="B13" s="401" t="s">
        <v>21</v>
      </c>
      <c r="D13" s="401" t="s">
        <v>16</v>
      </c>
      <c r="E13" s="334"/>
      <c r="F13" s="334"/>
      <c r="G13" s="334"/>
      <c r="H13" s="335"/>
      <c r="I13" s="146"/>
      <c r="J13" s="14" t="s">
        <v>17</v>
      </c>
      <c r="K13" s="432">
        <v>15398</v>
      </c>
      <c r="L13" s="335"/>
      <c r="M13" s="433">
        <v>15398</v>
      </c>
      <c r="N13" s="335"/>
    </row>
    <row r="14" spans="1:17" x14ac:dyDescent="0.2">
      <c r="A14" s="400"/>
      <c r="B14" s="400"/>
      <c r="D14" s="405" t="s">
        <v>9</v>
      </c>
      <c r="E14" s="334"/>
      <c r="F14" s="334"/>
      <c r="G14" s="334"/>
      <c r="H14" s="335"/>
      <c r="I14" s="146"/>
      <c r="J14" s="15" t="s">
        <v>17</v>
      </c>
      <c r="K14" s="428">
        <v>15398</v>
      </c>
      <c r="L14" s="335"/>
      <c r="M14" s="429">
        <v>15398</v>
      </c>
      <c r="N14" s="335"/>
    </row>
    <row r="15" spans="1:17" x14ac:dyDescent="0.2">
      <c r="A15" s="399" t="s">
        <v>28</v>
      </c>
      <c r="B15" s="401" t="s">
        <v>29</v>
      </c>
      <c r="D15" s="401" t="s">
        <v>16</v>
      </c>
      <c r="E15" s="334"/>
      <c r="F15" s="334"/>
      <c r="G15" s="334"/>
      <c r="H15" s="335"/>
      <c r="I15" s="146"/>
      <c r="J15" s="13">
        <v>20000</v>
      </c>
      <c r="K15" s="438" t="s">
        <v>17</v>
      </c>
      <c r="L15" s="335"/>
      <c r="M15" s="433">
        <v>20000</v>
      </c>
      <c r="N15" s="335"/>
    </row>
    <row r="16" spans="1:17" x14ac:dyDescent="0.2">
      <c r="A16" s="400"/>
      <c r="B16" s="400"/>
      <c r="D16" s="405" t="s">
        <v>9</v>
      </c>
      <c r="E16" s="334"/>
      <c r="F16" s="334"/>
      <c r="G16" s="334"/>
      <c r="H16" s="335"/>
      <c r="I16" s="146"/>
      <c r="J16" s="16">
        <v>20000</v>
      </c>
      <c r="K16" s="405" t="s">
        <v>17</v>
      </c>
      <c r="L16" s="335"/>
      <c r="M16" s="429">
        <v>20000</v>
      </c>
      <c r="N16" s="335"/>
    </row>
    <row r="17" spans="1:14" ht="15" thickBot="1" x14ac:dyDescent="0.25">
      <c r="A17" s="394" t="s">
        <v>9</v>
      </c>
      <c r="B17" s="395"/>
      <c r="C17" s="395"/>
      <c r="D17" s="395"/>
      <c r="E17" s="395"/>
      <c r="F17" s="395"/>
      <c r="G17" s="395"/>
      <c r="H17" s="396"/>
      <c r="I17" s="148"/>
      <c r="J17" s="17">
        <v>20000</v>
      </c>
      <c r="K17" s="436">
        <v>24598</v>
      </c>
      <c r="L17" s="396"/>
      <c r="M17" s="437">
        <v>44598</v>
      </c>
      <c r="N17" s="396"/>
    </row>
    <row r="18" spans="1:14" ht="0" hidden="1" customHeight="1" x14ac:dyDescent="0.2"/>
  </sheetData>
  <mergeCells count="40">
    <mergeCell ref="A17:H17"/>
    <mergeCell ref="K17:L17"/>
    <mergeCell ref="M17:N17"/>
    <mergeCell ref="K14:L14"/>
    <mergeCell ref="M14:N14"/>
    <mergeCell ref="A15:A16"/>
    <mergeCell ref="B15:B16"/>
    <mergeCell ref="D15:H15"/>
    <mergeCell ref="K15:L15"/>
    <mergeCell ref="M15:N15"/>
    <mergeCell ref="D16:H16"/>
    <mergeCell ref="K16:L16"/>
    <mergeCell ref="M16:N16"/>
    <mergeCell ref="D14:H14"/>
    <mergeCell ref="B13:B14"/>
    <mergeCell ref="D13:H13"/>
    <mergeCell ref="A1:F1"/>
    <mergeCell ref="A8:A9"/>
    <mergeCell ref="B8:B9"/>
    <mergeCell ref="E8:G9"/>
    <mergeCell ref="A3:N3"/>
    <mergeCell ref="A5:N5"/>
    <mergeCell ref="A4:N4"/>
    <mergeCell ref="J8:L8"/>
    <mergeCell ref="M8:N9"/>
    <mergeCell ref="K9:L9"/>
    <mergeCell ref="I8:I9"/>
    <mergeCell ref="A11:A14"/>
    <mergeCell ref="B11:B12"/>
    <mergeCell ref="K12:L12"/>
    <mergeCell ref="M12:N12"/>
    <mergeCell ref="D10:H10"/>
    <mergeCell ref="K10:L10"/>
    <mergeCell ref="M10:N10"/>
    <mergeCell ref="K13:L13"/>
    <mergeCell ref="M13:N13"/>
    <mergeCell ref="D11:H11"/>
    <mergeCell ref="K11:L11"/>
    <mergeCell ref="M11:N11"/>
    <mergeCell ref="D12:H12"/>
  </mergeCells>
  <printOptions horizontalCentered="1"/>
  <pageMargins left="0.6692913385826772" right="0.6692913385826772" top="0.6692913385826772" bottom="0.47244094488188981" header="0.47244094488188981" footer="0.47244094488188981"/>
  <pageSetup paperSize="9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showGridLines="0" workbookViewId="0">
      <pane ySplit="2" topLeftCell="A3" activePane="bottomLeft" state="frozen"/>
      <selection activeCell="I35" sqref="I35"/>
      <selection pane="bottomLeft" activeCell="I35" sqref="I35"/>
    </sheetView>
  </sheetViews>
  <sheetFormatPr defaultRowHeight="14.25" x14ac:dyDescent="0.2"/>
  <cols>
    <col min="1" max="1" width="13.5" customWidth="1"/>
    <col min="2" max="2" width="19" customWidth="1"/>
    <col min="3" max="3" width="0" hidden="1" customWidth="1"/>
    <col min="4" max="4" width="1.25" customWidth="1"/>
    <col min="5" max="5" width="2.125" customWidth="1"/>
    <col min="6" max="6" width="11.25" customWidth="1"/>
    <col min="7" max="7" width="3.25" customWidth="1"/>
    <col min="8" max="8" width="0.25" customWidth="1"/>
    <col min="9" max="9" width="16.625" style="147" customWidth="1"/>
    <col min="10" max="10" width="19.25" customWidth="1"/>
    <col min="11" max="11" width="1" customWidth="1"/>
    <col min="12" max="12" width="18.375" customWidth="1"/>
    <col min="13" max="13" width="17.625" customWidth="1"/>
    <col min="14" max="14" width="1.75" customWidth="1"/>
    <col min="15" max="15" width="20.125" customWidth="1"/>
    <col min="16" max="16" width="13.875" customWidth="1"/>
    <col min="17" max="17" width="0.25" customWidth="1"/>
  </cols>
  <sheetData>
    <row r="1" spans="1:17" x14ac:dyDescent="0.2">
      <c r="A1" s="322"/>
      <c r="B1" s="307"/>
      <c r="C1" s="307"/>
      <c r="D1" s="307"/>
      <c r="E1" s="307"/>
      <c r="F1" s="307"/>
      <c r="P1" s="1"/>
    </row>
    <row r="2" spans="1:17" ht="15.4" customHeight="1" x14ac:dyDescent="0.2"/>
    <row r="3" spans="1:17" ht="16.899999999999999" customHeight="1" x14ac:dyDescent="0.2">
      <c r="A3" s="421" t="s">
        <v>2</v>
      </c>
      <c r="B3" s="421"/>
      <c r="C3" s="421"/>
      <c r="D3" s="421"/>
      <c r="E3" s="421"/>
      <c r="F3" s="421"/>
      <c r="G3" s="421"/>
      <c r="H3" s="421"/>
      <c r="I3" s="421"/>
      <c r="J3" s="421"/>
      <c r="K3" s="421"/>
      <c r="L3" s="421"/>
      <c r="M3" s="421"/>
      <c r="N3" s="421"/>
      <c r="O3" s="67"/>
      <c r="P3" s="56"/>
      <c r="Q3" s="56"/>
    </row>
    <row r="4" spans="1:17" ht="16.899999999999999" customHeight="1" x14ac:dyDescent="0.2">
      <c r="A4" s="420" t="s">
        <v>38</v>
      </c>
      <c r="B4" s="420"/>
      <c r="C4" s="420"/>
      <c r="D4" s="420"/>
      <c r="E4" s="420"/>
      <c r="F4" s="420"/>
      <c r="G4" s="420"/>
      <c r="H4" s="420"/>
      <c r="I4" s="420"/>
      <c r="J4" s="420"/>
      <c r="K4" s="420"/>
      <c r="L4" s="420"/>
      <c r="M4" s="420"/>
      <c r="N4" s="420"/>
      <c r="O4" s="68"/>
      <c r="P4" s="56"/>
      <c r="Q4" s="56"/>
    </row>
    <row r="5" spans="1:17" ht="16.899999999999999" customHeight="1" x14ac:dyDescent="0.2">
      <c r="A5" s="420" t="s">
        <v>4</v>
      </c>
      <c r="B5" s="420"/>
      <c r="C5" s="420"/>
      <c r="D5" s="420"/>
      <c r="E5" s="420"/>
      <c r="F5" s="420"/>
      <c r="G5" s="420"/>
      <c r="H5" s="420"/>
      <c r="I5" s="420"/>
      <c r="J5" s="420"/>
      <c r="K5" s="420"/>
      <c r="L5" s="420"/>
      <c r="M5" s="420"/>
      <c r="N5" s="420"/>
      <c r="O5" s="68"/>
      <c r="P5" s="56"/>
      <c r="Q5" s="56"/>
    </row>
    <row r="6" spans="1:17" ht="0" hidden="1" customHeight="1" x14ac:dyDescent="0.2"/>
    <row r="7" spans="1:17" ht="13.15" customHeight="1" x14ac:dyDescent="0.2"/>
    <row r="8" spans="1:17" ht="30" customHeight="1" x14ac:dyDescent="0.2">
      <c r="A8" s="341" t="s">
        <v>5</v>
      </c>
      <c r="B8" s="423" t="s">
        <v>6</v>
      </c>
      <c r="C8" s="2"/>
      <c r="D8" s="2"/>
      <c r="E8" s="425" t="s">
        <v>7</v>
      </c>
      <c r="F8" s="426"/>
      <c r="G8" s="426"/>
      <c r="H8" s="3"/>
      <c r="I8" s="434" t="s">
        <v>216</v>
      </c>
      <c r="J8" s="416" t="s">
        <v>37</v>
      </c>
      <c r="K8" s="334"/>
      <c r="L8" s="335"/>
      <c r="M8" s="416" t="s">
        <v>9</v>
      </c>
      <c r="N8" s="343"/>
    </row>
    <row r="9" spans="1:17" ht="38.25" x14ac:dyDescent="0.2">
      <c r="A9" s="422"/>
      <c r="B9" s="424"/>
      <c r="C9" s="6"/>
      <c r="D9" s="6"/>
      <c r="E9" s="427"/>
      <c r="F9" s="427"/>
      <c r="G9" s="427"/>
      <c r="H9" s="5"/>
      <c r="I9" s="435"/>
      <c r="J9" s="7" t="s">
        <v>36</v>
      </c>
      <c r="K9" s="419" t="s">
        <v>35</v>
      </c>
      <c r="L9" s="335"/>
      <c r="M9" s="417"/>
      <c r="N9" s="418"/>
    </row>
    <row r="10" spans="1:17" x14ac:dyDescent="0.2">
      <c r="A10" s="8"/>
      <c r="B10" s="9" t="s">
        <v>13</v>
      </c>
      <c r="D10" s="414"/>
      <c r="E10" s="307"/>
      <c r="F10" s="307"/>
      <c r="G10" s="307"/>
      <c r="H10" s="307"/>
      <c r="J10" s="10" t="s">
        <v>13</v>
      </c>
      <c r="K10" s="415" t="s">
        <v>13</v>
      </c>
      <c r="L10" s="307"/>
      <c r="M10" s="356" t="s">
        <v>13</v>
      </c>
      <c r="N10" s="335"/>
    </row>
    <row r="11" spans="1:17" x14ac:dyDescent="0.2">
      <c r="A11" s="399" t="s">
        <v>14</v>
      </c>
      <c r="B11" s="401" t="s">
        <v>18</v>
      </c>
      <c r="D11" s="401" t="s">
        <v>16</v>
      </c>
      <c r="E11" s="334"/>
      <c r="F11" s="334"/>
      <c r="G11" s="334"/>
      <c r="H11" s="335"/>
      <c r="I11" s="146"/>
      <c r="J11" s="13">
        <v>3298044</v>
      </c>
      <c r="K11" s="438" t="s">
        <v>17</v>
      </c>
      <c r="L11" s="335"/>
      <c r="M11" s="433">
        <v>3298044</v>
      </c>
      <c r="N11" s="335"/>
    </row>
    <row r="12" spans="1:17" x14ac:dyDescent="0.2">
      <c r="A12" s="400"/>
      <c r="B12" s="400"/>
      <c r="D12" s="405" t="s">
        <v>9</v>
      </c>
      <c r="E12" s="334"/>
      <c r="F12" s="334"/>
      <c r="G12" s="334"/>
      <c r="H12" s="335"/>
      <c r="I12" s="146"/>
      <c r="J12" s="16">
        <v>3298044</v>
      </c>
      <c r="K12" s="405" t="s">
        <v>17</v>
      </c>
      <c r="L12" s="335"/>
      <c r="M12" s="429">
        <v>3298044</v>
      </c>
      <c r="N12" s="335"/>
    </row>
    <row r="13" spans="1:17" x14ac:dyDescent="0.2">
      <c r="A13" s="399" t="s">
        <v>19</v>
      </c>
      <c r="B13" s="401" t="s">
        <v>20</v>
      </c>
      <c r="D13" s="401" t="s">
        <v>16</v>
      </c>
      <c r="E13" s="334"/>
      <c r="F13" s="334"/>
      <c r="G13" s="334"/>
      <c r="H13" s="335"/>
      <c r="I13" s="146"/>
      <c r="J13" s="13">
        <v>23575</v>
      </c>
      <c r="K13" s="438" t="s">
        <v>17</v>
      </c>
      <c r="L13" s="335"/>
      <c r="M13" s="433">
        <v>23575</v>
      </c>
      <c r="N13" s="335"/>
    </row>
    <row r="14" spans="1:17" x14ac:dyDescent="0.2">
      <c r="A14" s="410"/>
      <c r="B14" s="400"/>
      <c r="D14" s="405" t="s">
        <v>9</v>
      </c>
      <c r="E14" s="334"/>
      <c r="F14" s="334"/>
      <c r="G14" s="334"/>
      <c r="H14" s="335"/>
      <c r="I14" s="146"/>
      <c r="J14" s="16">
        <v>23575</v>
      </c>
      <c r="K14" s="405" t="s">
        <v>17</v>
      </c>
      <c r="L14" s="335"/>
      <c r="M14" s="429">
        <v>23575</v>
      </c>
      <c r="N14" s="335"/>
    </row>
    <row r="15" spans="1:17" x14ac:dyDescent="0.2">
      <c r="A15" s="410"/>
      <c r="B15" s="401" t="s">
        <v>21</v>
      </c>
      <c r="D15" s="401" t="s">
        <v>16</v>
      </c>
      <c r="E15" s="334"/>
      <c r="F15" s="334"/>
      <c r="G15" s="334"/>
      <c r="H15" s="335"/>
      <c r="I15" s="146"/>
      <c r="J15" s="13">
        <v>128910</v>
      </c>
      <c r="K15" s="432">
        <v>1356957</v>
      </c>
      <c r="L15" s="335"/>
      <c r="M15" s="433">
        <v>1485867</v>
      </c>
      <c r="N15" s="335"/>
    </row>
    <row r="16" spans="1:17" x14ac:dyDescent="0.2">
      <c r="A16" s="410"/>
      <c r="B16" s="400"/>
      <c r="D16" s="405" t="s">
        <v>9</v>
      </c>
      <c r="E16" s="334"/>
      <c r="F16" s="334"/>
      <c r="G16" s="334"/>
      <c r="H16" s="335"/>
      <c r="I16" s="146"/>
      <c r="J16" s="16">
        <v>128910</v>
      </c>
      <c r="K16" s="428">
        <v>1356957</v>
      </c>
      <c r="L16" s="335"/>
      <c r="M16" s="429">
        <v>1485867</v>
      </c>
      <c r="N16" s="335"/>
    </row>
    <row r="17" spans="1:14" x14ac:dyDescent="0.2">
      <c r="A17" s="410"/>
      <c r="B17" s="401" t="s">
        <v>22</v>
      </c>
      <c r="D17" s="401" t="s">
        <v>16</v>
      </c>
      <c r="E17" s="334"/>
      <c r="F17" s="334"/>
      <c r="G17" s="334"/>
      <c r="H17" s="335"/>
      <c r="I17" s="146"/>
      <c r="J17" s="13">
        <v>89945</v>
      </c>
      <c r="K17" s="432">
        <v>1031070.46</v>
      </c>
      <c r="L17" s="335"/>
      <c r="M17" s="433">
        <v>1121015.46</v>
      </c>
      <c r="N17" s="335"/>
    </row>
    <row r="18" spans="1:14" x14ac:dyDescent="0.2">
      <c r="A18" s="410"/>
      <c r="B18" s="400"/>
      <c r="D18" s="405" t="s">
        <v>9</v>
      </c>
      <c r="E18" s="334"/>
      <c r="F18" s="334"/>
      <c r="G18" s="334"/>
      <c r="H18" s="335"/>
      <c r="I18" s="146"/>
      <c r="J18" s="16">
        <v>89945</v>
      </c>
      <c r="K18" s="428">
        <v>1031070.46</v>
      </c>
      <c r="L18" s="335"/>
      <c r="M18" s="429">
        <v>1121015.46</v>
      </c>
      <c r="N18" s="335"/>
    </row>
    <row r="19" spans="1:14" x14ac:dyDescent="0.2">
      <c r="A19" s="410"/>
      <c r="B19" s="401" t="s">
        <v>23</v>
      </c>
      <c r="D19" s="401" t="s">
        <v>16</v>
      </c>
      <c r="E19" s="334"/>
      <c r="F19" s="334"/>
      <c r="G19" s="334"/>
      <c r="H19" s="335"/>
      <c r="I19" s="146"/>
      <c r="J19" s="13">
        <v>33568.980000000003</v>
      </c>
      <c r="K19" s="438" t="s">
        <v>17</v>
      </c>
      <c r="L19" s="335"/>
      <c r="M19" s="433">
        <v>33568.980000000003</v>
      </c>
      <c r="N19" s="335"/>
    </row>
    <row r="20" spans="1:14" x14ac:dyDescent="0.2">
      <c r="A20" s="400"/>
      <c r="B20" s="400"/>
      <c r="D20" s="405" t="s">
        <v>9</v>
      </c>
      <c r="E20" s="334"/>
      <c r="F20" s="334"/>
      <c r="G20" s="334"/>
      <c r="H20" s="335"/>
      <c r="I20" s="146"/>
      <c r="J20" s="16">
        <v>33568.980000000003</v>
      </c>
      <c r="K20" s="405" t="s">
        <v>17</v>
      </c>
      <c r="L20" s="335"/>
      <c r="M20" s="429">
        <v>33568.980000000003</v>
      </c>
      <c r="N20" s="335"/>
    </row>
    <row r="21" spans="1:14" x14ac:dyDescent="0.2">
      <c r="A21" s="399" t="s">
        <v>24</v>
      </c>
      <c r="B21" s="401" t="s">
        <v>25</v>
      </c>
      <c r="D21" s="401" t="s">
        <v>16</v>
      </c>
      <c r="E21" s="334"/>
      <c r="F21" s="334"/>
      <c r="G21" s="334"/>
      <c r="H21" s="335"/>
      <c r="I21" s="146"/>
      <c r="J21" s="14" t="s">
        <v>17</v>
      </c>
      <c r="K21" s="432">
        <v>38600</v>
      </c>
      <c r="L21" s="335"/>
      <c r="M21" s="433">
        <v>38600</v>
      </c>
      <c r="N21" s="335"/>
    </row>
    <row r="22" spans="1:14" x14ac:dyDescent="0.2">
      <c r="A22" s="400"/>
      <c r="B22" s="400"/>
      <c r="D22" s="405" t="s">
        <v>9</v>
      </c>
      <c r="E22" s="334"/>
      <c r="F22" s="334"/>
      <c r="G22" s="334"/>
      <c r="H22" s="335"/>
      <c r="I22" s="146"/>
      <c r="J22" s="15" t="s">
        <v>17</v>
      </c>
      <c r="K22" s="428">
        <v>38600</v>
      </c>
      <c r="L22" s="335"/>
      <c r="M22" s="429">
        <v>38600</v>
      </c>
      <c r="N22" s="335"/>
    </row>
    <row r="23" spans="1:14" x14ac:dyDescent="0.2">
      <c r="A23" s="399" t="s">
        <v>28</v>
      </c>
      <c r="B23" s="401" t="s">
        <v>29</v>
      </c>
      <c r="D23" s="401" t="s">
        <v>16</v>
      </c>
      <c r="E23" s="334"/>
      <c r="F23" s="334"/>
      <c r="G23" s="334"/>
      <c r="H23" s="335"/>
      <c r="I23" s="146"/>
      <c r="J23" s="13">
        <v>80000</v>
      </c>
      <c r="K23" s="432">
        <v>1530000</v>
      </c>
      <c r="L23" s="335"/>
      <c r="M23" s="433">
        <v>1610000</v>
      </c>
      <c r="N23" s="335"/>
    </row>
    <row r="24" spans="1:14" x14ac:dyDescent="0.2">
      <c r="A24" s="400"/>
      <c r="B24" s="400"/>
      <c r="D24" s="405" t="s">
        <v>9</v>
      </c>
      <c r="E24" s="334"/>
      <c r="F24" s="334"/>
      <c r="G24" s="334"/>
      <c r="H24" s="335"/>
      <c r="I24" s="146"/>
      <c r="J24" s="16">
        <v>80000</v>
      </c>
      <c r="K24" s="428">
        <v>1530000</v>
      </c>
      <c r="L24" s="335"/>
      <c r="M24" s="429">
        <v>1610000</v>
      </c>
      <c r="N24" s="335"/>
    </row>
    <row r="25" spans="1:14" ht="15" thickBot="1" x14ac:dyDescent="0.25">
      <c r="A25" s="394" t="s">
        <v>9</v>
      </c>
      <c r="B25" s="395"/>
      <c r="C25" s="395"/>
      <c r="D25" s="395"/>
      <c r="E25" s="395"/>
      <c r="F25" s="395"/>
      <c r="G25" s="395"/>
      <c r="H25" s="396"/>
      <c r="I25" s="148"/>
      <c r="J25" s="17">
        <v>3654042.98</v>
      </c>
      <c r="K25" s="436">
        <v>3956627.46</v>
      </c>
      <c r="L25" s="396"/>
      <c r="M25" s="437">
        <v>7610670.4400000004</v>
      </c>
      <c r="N25" s="396"/>
    </row>
  </sheetData>
  <mergeCells count="70">
    <mergeCell ref="I8:I9"/>
    <mergeCell ref="A5:N5"/>
    <mergeCell ref="A4:N4"/>
    <mergeCell ref="A3:N3"/>
    <mergeCell ref="A25:H25"/>
    <mergeCell ref="K25:L25"/>
    <mergeCell ref="M25:N25"/>
    <mergeCell ref="A23:A24"/>
    <mergeCell ref="B23:B24"/>
    <mergeCell ref="D23:H23"/>
    <mergeCell ref="K23:L23"/>
    <mergeCell ref="M23:N23"/>
    <mergeCell ref="D24:H24"/>
    <mergeCell ref="K24:L24"/>
    <mergeCell ref="M24:N24"/>
    <mergeCell ref="A21:A22"/>
    <mergeCell ref="B21:B22"/>
    <mergeCell ref="D21:H21"/>
    <mergeCell ref="K21:L21"/>
    <mergeCell ref="M21:N21"/>
    <mergeCell ref="D22:H22"/>
    <mergeCell ref="K22:L22"/>
    <mergeCell ref="M22:N22"/>
    <mergeCell ref="M17:N17"/>
    <mergeCell ref="D18:H18"/>
    <mergeCell ref="K18:L18"/>
    <mergeCell ref="M18:N18"/>
    <mergeCell ref="B19:B20"/>
    <mergeCell ref="D19:H19"/>
    <mergeCell ref="K19:L19"/>
    <mergeCell ref="M19:N19"/>
    <mergeCell ref="D20:H20"/>
    <mergeCell ref="K20:L20"/>
    <mergeCell ref="M20:N20"/>
    <mergeCell ref="B17:B18"/>
    <mergeCell ref="M13:N13"/>
    <mergeCell ref="D14:H14"/>
    <mergeCell ref="K14:L14"/>
    <mergeCell ref="M14:N14"/>
    <mergeCell ref="B15:B16"/>
    <mergeCell ref="D15:H15"/>
    <mergeCell ref="M15:N15"/>
    <mergeCell ref="M16:N16"/>
    <mergeCell ref="D12:H12"/>
    <mergeCell ref="K12:L12"/>
    <mergeCell ref="A13:A20"/>
    <mergeCell ref="B13:B14"/>
    <mergeCell ref="D13:H13"/>
    <mergeCell ref="K13:L13"/>
    <mergeCell ref="D17:H17"/>
    <mergeCell ref="K17:L17"/>
    <mergeCell ref="K15:L15"/>
    <mergeCell ref="D16:H16"/>
    <mergeCell ref="K16:L16"/>
    <mergeCell ref="K9:L9"/>
    <mergeCell ref="M12:N12"/>
    <mergeCell ref="A1:F1"/>
    <mergeCell ref="A8:A9"/>
    <mergeCell ref="B8:B9"/>
    <mergeCell ref="E8:G9"/>
    <mergeCell ref="J8:L8"/>
    <mergeCell ref="M8:N9"/>
    <mergeCell ref="D10:H10"/>
    <mergeCell ref="K10:L10"/>
    <mergeCell ref="M10:N10"/>
    <mergeCell ref="A11:A12"/>
    <mergeCell ref="B11:B12"/>
    <mergeCell ref="D11:H11"/>
    <mergeCell ref="K11:L11"/>
    <mergeCell ref="M11:N11"/>
  </mergeCells>
  <printOptions horizontalCentered="1"/>
  <pageMargins left="0.59055118110236227" right="0.59055118110236227" top="0.6692913385826772" bottom="0.47244094488188981" header="0.47244094488188981" footer="0.47244094488188981"/>
  <pageSetup paperSize="9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P19"/>
  <sheetViews>
    <sheetView showGridLines="0" topLeftCell="B1" workbookViewId="0">
      <pane ySplit="2" topLeftCell="A3" activePane="bottomLeft" state="frozen"/>
      <selection activeCell="I35" sqref="I35"/>
      <selection pane="bottomLeft" activeCell="I24" sqref="I24"/>
    </sheetView>
  </sheetViews>
  <sheetFormatPr defaultRowHeight="14.25" x14ac:dyDescent="0.2"/>
  <cols>
    <col min="1" max="1" width="13.5" customWidth="1"/>
    <col min="2" max="2" width="16.125" customWidth="1"/>
    <col min="3" max="3" width="0" hidden="1" customWidth="1"/>
    <col min="4" max="4" width="1.25" customWidth="1"/>
    <col min="5" max="5" width="2.125" customWidth="1"/>
    <col min="6" max="6" width="11.25" customWidth="1"/>
    <col min="7" max="7" width="2.375" customWidth="1"/>
    <col min="8" max="8" width="0.25" customWidth="1"/>
    <col min="9" max="9" width="13.125" style="147" customWidth="1"/>
    <col min="10" max="10" width="17.875" customWidth="1"/>
    <col min="11" max="11" width="1" customWidth="1"/>
    <col min="12" max="12" width="16.75" customWidth="1"/>
    <col min="13" max="13" width="17.625" customWidth="1"/>
    <col min="14" max="14" width="21.875" customWidth="1"/>
    <col min="15" max="15" width="13.875" customWidth="1"/>
    <col min="16" max="16" width="0.25" customWidth="1"/>
  </cols>
  <sheetData>
    <row r="1" spans="1:16" x14ac:dyDescent="0.2">
      <c r="A1" s="322" t="s">
        <v>42</v>
      </c>
      <c r="B1" s="307"/>
      <c r="C1" s="307"/>
      <c r="D1" s="307"/>
      <c r="E1" s="307"/>
      <c r="F1" s="307"/>
      <c r="O1" s="1" t="s">
        <v>1</v>
      </c>
    </row>
    <row r="2" spans="1:16" ht="15.4" customHeight="1" x14ac:dyDescent="0.2"/>
    <row r="3" spans="1:16" ht="16.899999999999999" customHeight="1" x14ac:dyDescent="0.2">
      <c r="A3" s="421" t="s">
        <v>2</v>
      </c>
      <c r="B3" s="421"/>
      <c r="C3" s="421"/>
      <c r="D3" s="421"/>
      <c r="E3" s="421"/>
      <c r="F3" s="421"/>
      <c r="G3" s="421"/>
      <c r="H3" s="421"/>
      <c r="I3" s="421"/>
      <c r="J3" s="421"/>
      <c r="K3" s="421"/>
      <c r="L3" s="421"/>
      <c r="M3" s="56"/>
      <c r="N3" s="56"/>
      <c r="O3" s="56"/>
      <c r="P3" s="56"/>
    </row>
    <row r="4" spans="1:16" ht="16.899999999999999" customHeight="1" x14ac:dyDescent="0.2">
      <c r="A4" s="420" t="s">
        <v>41</v>
      </c>
      <c r="B4" s="420"/>
      <c r="C4" s="420"/>
      <c r="D4" s="420"/>
      <c r="E4" s="420"/>
      <c r="F4" s="420"/>
      <c r="G4" s="420"/>
      <c r="H4" s="420"/>
      <c r="I4" s="420"/>
      <c r="J4" s="420"/>
      <c r="K4" s="420"/>
      <c r="L4" s="420"/>
      <c r="M4" s="56"/>
      <c r="N4" s="56"/>
      <c r="O4" s="56"/>
      <c r="P4" s="56"/>
    </row>
    <row r="5" spans="1:16" ht="16.899999999999999" customHeight="1" x14ac:dyDescent="0.2">
      <c r="A5" s="420" t="s">
        <v>4</v>
      </c>
      <c r="B5" s="420"/>
      <c r="C5" s="420"/>
      <c r="D5" s="420"/>
      <c r="E5" s="420"/>
      <c r="F5" s="420"/>
      <c r="G5" s="420"/>
      <c r="H5" s="420"/>
      <c r="I5" s="420"/>
      <c r="J5" s="420"/>
      <c r="K5" s="420"/>
      <c r="L5" s="420"/>
      <c r="M5" s="56"/>
      <c r="N5" s="56"/>
      <c r="O5" s="56"/>
      <c r="P5" s="56"/>
    </row>
    <row r="6" spans="1:16" ht="0" hidden="1" customHeight="1" x14ac:dyDescent="0.2"/>
    <row r="7" spans="1:16" ht="13.15" customHeight="1" x14ac:dyDescent="0.2"/>
    <row r="8" spans="1:16" ht="25.5" x14ac:dyDescent="0.2">
      <c r="A8" s="341" t="s">
        <v>5</v>
      </c>
      <c r="B8" s="423" t="s">
        <v>6</v>
      </c>
      <c r="C8" s="2"/>
      <c r="D8" s="2"/>
      <c r="E8" s="425" t="s">
        <v>7</v>
      </c>
      <c r="F8" s="426"/>
      <c r="G8" s="426"/>
      <c r="H8" s="3"/>
      <c r="I8" s="434" t="s">
        <v>216</v>
      </c>
      <c r="J8" s="4" t="s">
        <v>40</v>
      </c>
      <c r="K8" s="416" t="s">
        <v>9</v>
      </c>
      <c r="L8" s="343"/>
    </row>
    <row r="9" spans="1:16" ht="38.25" x14ac:dyDescent="0.2">
      <c r="A9" s="422"/>
      <c r="B9" s="424"/>
      <c r="C9" s="6"/>
      <c r="D9" s="6"/>
      <c r="E9" s="427"/>
      <c r="F9" s="427"/>
      <c r="G9" s="427"/>
      <c r="H9" s="5"/>
      <c r="I9" s="435"/>
      <c r="J9" s="7" t="s">
        <v>39</v>
      </c>
      <c r="K9" s="417"/>
      <c r="L9" s="418"/>
    </row>
    <row r="10" spans="1:16" x14ac:dyDescent="0.2">
      <c r="A10" s="8"/>
      <c r="B10" s="9" t="s">
        <v>13</v>
      </c>
      <c r="D10" s="414" t="s">
        <v>13</v>
      </c>
      <c r="E10" s="307"/>
      <c r="F10" s="307"/>
      <c r="G10" s="307"/>
      <c r="H10" s="307"/>
      <c r="J10" s="10" t="s">
        <v>13</v>
      </c>
      <c r="K10" s="356" t="s">
        <v>13</v>
      </c>
      <c r="L10" s="335"/>
    </row>
    <row r="11" spans="1:16" ht="14.25" customHeight="1" x14ac:dyDescent="0.2">
      <c r="A11" s="399" t="s">
        <v>19</v>
      </c>
      <c r="B11" s="401" t="s">
        <v>21</v>
      </c>
      <c r="D11" s="401" t="s">
        <v>16</v>
      </c>
      <c r="E11" s="334"/>
      <c r="F11" s="334"/>
      <c r="G11" s="334"/>
      <c r="H11" s="335"/>
      <c r="I11" s="146"/>
      <c r="J11" s="293">
        <f>170630.05+142800</f>
        <v>313430.05</v>
      </c>
      <c r="K11" s="408">
        <f>SUM(J11)</f>
        <v>313430.05</v>
      </c>
      <c r="L11" s="403"/>
      <c r="M11" s="282" t="s">
        <v>438</v>
      </c>
    </row>
    <row r="12" spans="1:16" ht="14.25" customHeight="1" x14ac:dyDescent="0.2">
      <c r="A12" s="410"/>
      <c r="B12" s="400"/>
      <c r="D12" s="405" t="s">
        <v>9</v>
      </c>
      <c r="E12" s="334"/>
      <c r="F12" s="334"/>
      <c r="G12" s="334"/>
      <c r="H12" s="335"/>
      <c r="I12" s="146"/>
      <c r="J12" s="292">
        <f>SUM(J11)</f>
        <v>313430.05</v>
      </c>
      <c r="K12" s="404">
        <f t="shared" ref="K12:K16" si="0">SUM(J12)</f>
        <v>313430.05</v>
      </c>
      <c r="L12" s="439"/>
      <c r="M12" s="282"/>
    </row>
    <row r="13" spans="1:16" ht="14.25" customHeight="1" x14ac:dyDescent="0.2">
      <c r="A13" s="410"/>
      <c r="B13" s="401" t="s">
        <v>22</v>
      </c>
      <c r="D13" s="401" t="s">
        <v>16</v>
      </c>
      <c r="E13" s="334"/>
      <c r="F13" s="334"/>
      <c r="G13" s="334"/>
      <c r="H13" s="335"/>
      <c r="I13" s="146"/>
      <c r="J13" s="291">
        <v>46100</v>
      </c>
      <c r="K13" s="408">
        <f t="shared" si="0"/>
        <v>46100</v>
      </c>
      <c r="L13" s="403"/>
      <c r="M13" s="282"/>
    </row>
    <row r="14" spans="1:16" ht="14.25" customHeight="1" x14ac:dyDescent="0.2">
      <c r="A14" s="400"/>
      <c r="B14" s="400"/>
      <c r="D14" s="405" t="s">
        <v>9</v>
      </c>
      <c r="E14" s="334"/>
      <c r="F14" s="334"/>
      <c r="G14" s="334"/>
      <c r="H14" s="335"/>
      <c r="I14" s="146"/>
      <c r="J14" s="292">
        <f>SUM(J13)</f>
        <v>46100</v>
      </c>
      <c r="K14" s="404">
        <f t="shared" si="0"/>
        <v>46100</v>
      </c>
      <c r="L14" s="439"/>
      <c r="M14" s="282"/>
    </row>
    <row r="15" spans="1:16" ht="14.25" customHeight="1" x14ac:dyDescent="0.2">
      <c r="A15" s="399" t="s">
        <v>28</v>
      </c>
      <c r="B15" s="401" t="s">
        <v>29</v>
      </c>
      <c r="D15" s="401" t="s">
        <v>16</v>
      </c>
      <c r="E15" s="334"/>
      <c r="F15" s="334"/>
      <c r="G15" s="334"/>
      <c r="H15" s="335"/>
      <c r="I15" s="146"/>
      <c r="J15" s="291">
        <v>81300</v>
      </c>
      <c r="K15" s="408">
        <f t="shared" si="0"/>
        <v>81300</v>
      </c>
      <c r="L15" s="403"/>
      <c r="M15" s="282"/>
    </row>
    <row r="16" spans="1:16" ht="14.25" customHeight="1" x14ac:dyDescent="0.2">
      <c r="A16" s="400"/>
      <c r="B16" s="400"/>
      <c r="D16" s="405" t="s">
        <v>9</v>
      </c>
      <c r="E16" s="334"/>
      <c r="F16" s="334"/>
      <c r="G16" s="334"/>
      <c r="H16" s="335"/>
      <c r="I16" s="146"/>
      <c r="J16" s="292">
        <f>SUM(J15)</f>
        <v>81300</v>
      </c>
      <c r="K16" s="404">
        <f t="shared" si="0"/>
        <v>81300</v>
      </c>
      <c r="L16" s="439"/>
      <c r="M16" s="282"/>
    </row>
    <row r="17" spans="1:13" ht="15" customHeight="1" thickBot="1" x14ac:dyDescent="0.25">
      <c r="A17" s="394" t="s">
        <v>9</v>
      </c>
      <c r="B17" s="395"/>
      <c r="C17" s="395"/>
      <c r="D17" s="395"/>
      <c r="E17" s="395"/>
      <c r="F17" s="395"/>
      <c r="G17" s="395"/>
      <c r="H17" s="396"/>
      <c r="I17" s="148"/>
      <c r="J17" s="297">
        <f>SUM(J16,J14,J12)</f>
        <v>440830.05</v>
      </c>
      <c r="K17" s="440">
        <f>SUM(K16,K14,K12)</f>
        <v>440830.05</v>
      </c>
      <c r="L17" s="398"/>
      <c r="M17" s="282"/>
    </row>
    <row r="18" spans="1:13" ht="0" hidden="1" customHeight="1" x14ac:dyDescent="0.2"/>
    <row r="19" spans="1:13" ht="15" thickTop="1" x14ac:dyDescent="0.2"/>
  </sheetData>
  <mergeCells count="30">
    <mergeCell ref="A17:H17"/>
    <mergeCell ref="K17:L17"/>
    <mergeCell ref="A15:A16"/>
    <mergeCell ref="B15:B16"/>
    <mergeCell ref="D15:H15"/>
    <mergeCell ref="K15:L15"/>
    <mergeCell ref="D16:H16"/>
    <mergeCell ref="K16:L16"/>
    <mergeCell ref="A1:F1"/>
    <mergeCell ref="A8:A9"/>
    <mergeCell ref="B8:B9"/>
    <mergeCell ref="E8:G9"/>
    <mergeCell ref="D10:H10"/>
    <mergeCell ref="A3:L3"/>
    <mergeCell ref="I8:I9"/>
    <mergeCell ref="K8:L9"/>
    <mergeCell ref="K10:L10"/>
    <mergeCell ref="A11:A14"/>
    <mergeCell ref="B11:B12"/>
    <mergeCell ref="D11:H11"/>
    <mergeCell ref="A5:L5"/>
    <mergeCell ref="A4:L4"/>
    <mergeCell ref="K11:L11"/>
    <mergeCell ref="D12:H12"/>
    <mergeCell ref="K12:L12"/>
    <mergeCell ref="B13:B14"/>
    <mergeCell ref="D13:H13"/>
    <mergeCell ref="K13:L13"/>
    <mergeCell ref="D14:H14"/>
    <mergeCell ref="K14:L14"/>
  </mergeCells>
  <printOptions horizontalCentered="1"/>
  <pageMargins left="0" right="0" top="0.6692913385826772" bottom="0.47244094488188981" header="0.47244094488188981" footer="0.47244094488188981"/>
  <pageSetup paperSize="9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showGridLines="0" workbookViewId="0">
      <pane ySplit="2" topLeftCell="A3" activePane="bottomLeft" state="frozen"/>
      <selection activeCell="I35" sqref="I35"/>
      <selection pane="bottomLeft" activeCell="F28" sqref="F28"/>
    </sheetView>
  </sheetViews>
  <sheetFormatPr defaultRowHeight="14.25" x14ac:dyDescent="0.2"/>
  <cols>
    <col min="1" max="1" width="13.5" customWidth="1"/>
    <col min="2" max="2" width="19" customWidth="1"/>
    <col min="3" max="3" width="0" hidden="1" customWidth="1"/>
    <col min="4" max="4" width="1.25" customWidth="1"/>
    <col min="5" max="5" width="2.125" customWidth="1"/>
    <col min="6" max="6" width="11.25" customWidth="1"/>
    <col min="7" max="7" width="2.375" customWidth="1"/>
    <col min="8" max="8" width="0.25" customWidth="1"/>
    <col min="9" max="9" width="13.125" style="147" customWidth="1"/>
    <col min="10" max="10" width="15.75" customWidth="1"/>
    <col min="11" max="11" width="1" hidden="1" customWidth="1"/>
    <col min="12" max="12" width="14.75" customWidth="1"/>
    <col min="13" max="13" width="17.625" customWidth="1"/>
    <col min="14" max="14" width="21.875" customWidth="1"/>
    <col min="15" max="15" width="13.875" customWidth="1"/>
    <col min="16" max="16" width="0.25" customWidth="1"/>
  </cols>
  <sheetData>
    <row r="1" spans="1:16" x14ac:dyDescent="0.2">
      <c r="A1" s="322" t="s">
        <v>54</v>
      </c>
      <c r="B1" s="307"/>
      <c r="C1" s="307"/>
      <c r="D1" s="307"/>
      <c r="E1" s="307"/>
      <c r="F1" s="307"/>
      <c r="O1" s="1" t="s">
        <v>1</v>
      </c>
    </row>
    <row r="2" spans="1:16" ht="15.4" customHeight="1" x14ac:dyDescent="0.2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</row>
    <row r="3" spans="1:16" ht="16.899999999999999" customHeight="1" x14ac:dyDescent="0.2">
      <c r="A3" s="421" t="s">
        <v>2</v>
      </c>
      <c r="B3" s="421"/>
      <c r="C3" s="421"/>
      <c r="D3" s="421"/>
      <c r="E3" s="421"/>
      <c r="F3" s="421"/>
      <c r="G3" s="421"/>
      <c r="H3" s="421"/>
      <c r="I3" s="421"/>
      <c r="J3" s="421"/>
      <c r="K3" s="421"/>
      <c r="L3" s="421"/>
      <c r="M3" s="56"/>
      <c r="N3" s="56"/>
      <c r="O3" s="56"/>
      <c r="P3" s="56"/>
    </row>
    <row r="4" spans="1:16" ht="16.899999999999999" customHeight="1" x14ac:dyDescent="0.2">
      <c r="A4" s="420" t="s">
        <v>53</v>
      </c>
      <c r="B4" s="420"/>
      <c r="C4" s="420"/>
      <c r="D4" s="420"/>
      <c r="E4" s="420"/>
      <c r="F4" s="420"/>
      <c r="G4" s="420"/>
      <c r="H4" s="420"/>
      <c r="I4" s="420"/>
      <c r="J4" s="420"/>
      <c r="K4" s="420"/>
      <c r="L4" s="420"/>
      <c r="M4" s="56"/>
      <c r="N4" s="56"/>
      <c r="O4" s="56"/>
      <c r="P4" s="56"/>
    </row>
    <row r="5" spans="1:16" ht="16.899999999999999" customHeight="1" x14ac:dyDescent="0.2">
      <c r="A5" s="420" t="s">
        <v>4</v>
      </c>
      <c r="B5" s="420"/>
      <c r="C5" s="420"/>
      <c r="D5" s="420"/>
      <c r="E5" s="420"/>
      <c r="F5" s="420"/>
      <c r="G5" s="420"/>
      <c r="H5" s="420"/>
      <c r="I5" s="420"/>
      <c r="J5" s="420"/>
      <c r="K5" s="420"/>
      <c r="L5" s="420"/>
      <c r="M5" s="56"/>
      <c r="N5" s="56"/>
      <c r="O5" s="56"/>
      <c r="P5" s="56"/>
    </row>
    <row r="6" spans="1:16" ht="0" hidden="1" customHeight="1" x14ac:dyDescent="0.2"/>
    <row r="7" spans="1:16" ht="13.15" customHeight="1" x14ac:dyDescent="0.2"/>
    <row r="8" spans="1:16" ht="38.25" x14ac:dyDescent="0.2">
      <c r="A8" s="341" t="s">
        <v>5</v>
      </c>
      <c r="B8" s="423" t="s">
        <v>6</v>
      </c>
      <c r="C8" s="2"/>
      <c r="D8" s="2"/>
      <c r="E8" s="425" t="s">
        <v>7</v>
      </c>
      <c r="F8" s="426"/>
      <c r="G8" s="426"/>
      <c r="H8" s="3"/>
      <c r="I8" s="434" t="s">
        <v>216</v>
      </c>
      <c r="J8" s="4" t="s">
        <v>52</v>
      </c>
      <c r="K8" s="416" t="s">
        <v>9</v>
      </c>
      <c r="L8" s="343"/>
    </row>
    <row r="9" spans="1:16" ht="51" x14ac:dyDescent="0.2">
      <c r="A9" s="422"/>
      <c r="B9" s="424"/>
      <c r="C9" s="6"/>
      <c r="D9" s="6"/>
      <c r="E9" s="427"/>
      <c r="F9" s="427"/>
      <c r="G9" s="427"/>
      <c r="H9" s="5"/>
      <c r="I9" s="435"/>
      <c r="J9" s="7" t="s">
        <v>51</v>
      </c>
      <c r="K9" s="417"/>
      <c r="L9" s="418"/>
    </row>
    <row r="10" spans="1:16" x14ac:dyDescent="0.2">
      <c r="A10" s="8" t="s">
        <v>12</v>
      </c>
      <c r="B10" s="9" t="s">
        <v>13</v>
      </c>
      <c r="D10" s="414" t="s">
        <v>13</v>
      </c>
      <c r="E10" s="307"/>
      <c r="F10" s="307"/>
      <c r="G10" s="307"/>
      <c r="H10" s="307"/>
      <c r="J10" s="10" t="s">
        <v>13</v>
      </c>
      <c r="K10" s="356" t="s">
        <v>13</v>
      </c>
      <c r="L10" s="335"/>
    </row>
    <row r="11" spans="1:16" x14ac:dyDescent="0.2">
      <c r="A11" s="399" t="s">
        <v>19</v>
      </c>
      <c r="B11" s="401" t="s">
        <v>21</v>
      </c>
      <c r="D11" s="401" t="s">
        <v>16</v>
      </c>
      <c r="E11" s="334"/>
      <c r="F11" s="334"/>
      <c r="G11" s="334"/>
      <c r="H11" s="335"/>
      <c r="I11" s="146"/>
      <c r="J11" s="13">
        <v>74930</v>
      </c>
      <c r="K11" s="433">
        <v>74930</v>
      </c>
      <c r="L11" s="335"/>
    </row>
    <row r="12" spans="1:16" x14ac:dyDescent="0.2">
      <c r="A12" s="400"/>
      <c r="B12" s="400"/>
      <c r="D12" s="405" t="s">
        <v>9</v>
      </c>
      <c r="E12" s="334"/>
      <c r="F12" s="334"/>
      <c r="G12" s="334"/>
      <c r="H12" s="335"/>
      <c r="I12" s="146"/>
      <c r="J12" s="16">
        <v>74930</v>
      </c>
      <c r="K12" s="429">
        <v>74930</v>
      </c>
      <c r="L12" s="335"/>
    </row>
    <row r="13" spans="1:16" ht="15" thickBot="1" x14ac:dyDescent="0.25">
      <c r="A13" s="394" t="s">
        <v>9</v>
      </c>
      <c r="B13" s="395"/>
      <c r="C13" s="395"/>
      <c r="D13" s="395"/>
      <c r="E13" s="395"/>
      <c r="F13" s="395"/>
      <c r="G13" s="395"/>
      <c r="H13" s="396"/>
      <c r="I13" s="148"/>
      <c r="J13" s="17">
        <v>74930</v>
      </c>
      <c r="K13" s="437">
        <v>74930</v>
      </c>
      <c r="L13" s="396"/>
    </row>
    <row r="14" spans="1:16" ht="0" hidden="1" customHeight="1" x14ac:dyDescent="0.2"/>
  </sheetData>
  <mergeCells count="19">
    <mergeCell ref="A13:H13"/>
    <mergeCell ref="K13:L13"/>
    <mergeCell ref="D10:H10"/>
    <mergeCell ref="K10:L10"/>
    <mergeCell ref="A11:A12"/>
    <mergeCell ref="B11:B12"/>
    <mergeCell ref="D11:H11"/>
    <mergeCell ref="K11:L11"/>
    <mergeCell ref="D12:H12"/>
    <mergeCell ref="K12:L12"/>
    <mergeCell ref="A1:F1"/>
    <mergeCell ref="A8:A9"/>
    <mergeCell ref="B8:B9"/>
    <mergeCell ref="E8:G9"/>
    <mergeCell ref="K8:L9"/>
    <mergeCell ref="A5:L5"/>
    <mergeCell ref="A4:L4"/>
    <mergeCell ref="A3:L3"/>
    <mergeCell ref="I8:I9"/>
  </mergeCells>
  <printOptions horizontalCentered="1"/>
  <pageMargins left="0" right="0" top="0.6692913385826772" bottom="0.47244094488188981" header="0.47244094488188981" footer="0.47244094488188981"/>
  <pageSetup paperSize="9"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U25"/>
  <sheetViews>
    <sheetView showGridLines="0" topLeftCell="B1" workbookViewId="0">
      <pane ySplit="2" topLeftCell="A19" activePane="bottomLeft" state="frozen"/>
      <selection activeCell="I35" sqref="I35"/>
      <selection pane="bottomLeft" activeCell="I53" sqref="I53:I54"/>
    </sheetView>
  </sheetViews>
  <sheetFormatPr defaultRowHeight="14.25" x14ac:dyDescent="0.2"/>
  <cols>
    <col min="1" max="1" width="13.5" customWidth="1"/>
    <col min="2" max="2" width="19" customWidth="1"/>
    <col min="3" max="3" width="0" hidden="1" customWidth="1"/>
    <col min="4" max="4" width="1.25" customWidth="1"/>
    <col min="5" max="5" width="2.125" customWidth="1"/>
    <col min="6" max="6" width="9.5" customWidth="1"/>
    <col min="7" max="7" width="3.375" customWidth="1"/>
    <col min="8" max="8" width="0.25" hidden="1" customWidth="1"/>
    <col min="9" max="9" width="15.125" style="147" customWidth="1"/>
    <col min="10" max="10" width="16.625" customWidth="1"/>
    <col min="11" max="11" width="1" customWidth="1"/>
    <col min="12" max="12" width="15.75" customWidth="1"/>
    <col min="13" max="13" width="14.25" customWidth="1"/>
    <col min="14" max="14" width="0.75" hidden="1" customWidth="1"/>
    <col min="15" max="15" width="14.625" customWidth="1"/>
    <col min="16" max="17" width="0.875" customWidth="1"/>
    <col min="18" max="18" width="13.875" customWidth="1"/>
    <col min="19" max="19" width="0.25" customWidth="1"/>
  </cols>
  <sheetData>
    <row r="1" spans="1:19" x14ac:dyDescent="0.2">
      <c r="A1" s="322" t="s">
        <v>50</v>
      </c>
      <c r="B1" s="307"/>
      <c r="C1" s="307"/>
      <c r="D1" s="307"/>
      <c r="E1" s="307"/>
      <c r="F1" s="307"/>
      <c r="R1" s="1" t="s">
        <v>1</v>
      </c>
    </row>
    <row r="2" spans="1:19" ht="15.4" customHeight="1" x14ac:dyDescent="0.2"/>
    <row r="3" spans="1:19" ht="16.899999999999999" customHeight="1" x14ac:dyDescent="0.2">
      <c r="A3" s="441" t="s">
        <v>2</v>
      </c>
      <c r="B3" s="307"/>
      <c r="C3" s="307"/>
      <c r="D3" s="307"/>
      <c r="E3" s="307"/>
      <c r="F3" s="307"/>
      <c r="G3" s="307"/>
      <c r="H3" s="307"/>
      <c r="I3" s="307"/>
      <c r="J3" s="307"/>
      <c r="K3" s="307"/>
      <c r="L3" s="307"/>
      <c r="M3" s="307"/>
      <c r="N3" s="307"/>
      <c r="O3" s="307"/>
      <c r="P3" s="307"/>
      <c r="Q3" s="307"/>
      <c r="R3" s="307"/>
      <c r="S3" s="307"/>
    </row>
    <row r="4" spans="1:19" ht="16.899999999999999" customHeight="1" x14ac:dyDescent="0.2">
      <c r="A4" s="442" t="s">
        <v>49</v>
      </c>
      <c r="B4" s="307"/>
      <c r="C4" s="307"/>
      <c r="D4" s="307"/>
      <c r="E4" s="307"/>
      <c r="F4" s="307"/>
      <c r="G4" s="307"/>
      <c r="H4" s="307"/>
      <c r="I4" s="307"/>
      <c r="J4" s="307"/>
      <c r="K4" s="307"/>
      <c r="L4" s="307"/>
      <c r="M4" s="307"/>
      <c r="N4" s="307"/>
      <c r="O4" s="307"/>
      <c r="P4" s="307"/>
      <c r="Q4" s="307"/>
      <c r="R4" s="307"/>
      <c r="S4" s="307"/>
    </row>
    <row r="5" spans="1:19" ht="16.899999999999999" customHeight="1" x14ac:dyDescent="0.2">
      <c r="A5" s="442" t="s">
        <v>4</v>
      </c>
      <c r="B5" s="307"/>
      <c r="C5" s="307"/>
      <c r="D5" s="307"/>
      <c r="E5" s="307"/>
      <c r="F5" s="307"/>
      <c r="G5" s="307"/>
      <c r="H5" s="307"/>
      <c r="I5" s="307"/>
      <c r="J5" s="307"/>
      <c r="K5" s="307"/>
      <c r="L5" s="307"/>
      <c r="M5" s="307"/>
      <c r="N5" s="307"/>
      <c r="O5" s="307"/>
      <c r="P5" s="307"/>
      <c r="Q5" s="307"/>
      <c r="R5" s="307"/>
      <c r="S5" s="307"/>
    </row>
    <row r="6" spans="1:19" ht="0" hidden="1" customHeight="1" x14ac:dyDescent="0.2"/>
    <row r="7" spans="1:19" ht="13.15" customHeight="1" x14ac:dyDescent="0.2"/>
    <row r="8" spans="1:19" ht="28.5" customHeight="1" x14ac:dyDescent="0.2">
      <c r="A8" s="341" t="s">
        <v>5</v>
      </c>
      <c r="B8" s="423" t="s">
        <v>6</v>
      </c>
      <c r="C8" s="2"/>
      <c r="D8" s="2"/>
      <c r="E8" s="425" t="s">
        <v>7</v>
      </c>
      <c r="F8" s="426"/>
      <c r="G8" s="426"/>
      <c r="H8" s="3"/>
      <c r="I8" s="434" t="s">
        <v>216</v>
      </c>
      <c r="J8" s="416" t="s">
        <v>48</v>
      </c>
      <c r="K8" s="334"/>
      <c r="L8" s="334"/>
      <c r="M8" s="334"/>
      <c r="N8" s="335"/>
      <c r="O8" s="416" t="s">
        <v>9</v>
      </c>
    </row>
    <row r="9" spans="1:19" ht="38.25" x14ac:dyDescent="0.2">
      <c r="A9" s="422"/>
      <c r="B9" s="424"/>
      <c r="C9" s="6"/>
      <c r="D9" s="6"/>
      <c r="E9" s="427"/>
      <c r="F9" s="427"/>
      <c r="G9" s="427"/>
      <c r="H9" s="5"/>
      <c r="I9" s="435"/>
      <c r="J9" s="7" t="s">
        <v>47</v>
      </c>
      <c r="K9" s="419" t="s">
        <v>46</v>
      </c>
      <c r="L9" s="335"/>
      <c r="M9" s="419" t="s">
        <v>45</v>
      </c>
      <c r="N9" s="335"/>
      <c r="O9" s="422"/>
    </row>
    <row r="10" spans="1:19" x14ac:dyDescent="0.2">
      <c r="A10" s="8"/>
      <c r="B10" s="9" t="s">
        <v>13</v>
      </c>
      <c r="D10" s="414" t="s">
        <v>13</v>
      </c>
      <c r="E10" s="307"/>
      <c r="F10" s="307"/>
      <c r="G10" s="307"/>
      <c r="H10" s="307"/>
      <c r="J10" s="10" t="s">
        <v>13</v>
      </c>
      <c r="K10" s="415" t="s">
        <v>13</v>
      </c>
      <c r="L10" s="307"/>
      <c r="M10" s="415" t="s">
        <v>13</v>
      </c>
      <c r="N10" s="307"/>
      <c r="O10" s="11" t="s">
        <v>13</v>
      </c>
    </row>
    <row r="11" spans="1:19" x14ac:dyDescent="0.2">
      <c r="A11" s="399" t="s">
        <v>14</v>
      </c>
      <c r="B11" s="401" t="s">
        <v>18</v>
      </c>
      <c r="D11" s="401" t="s">
        <v>16</v>
      </c>
      <c r="E11" s="334"/>
      <c r="F11" s="334"/>
      <c r="G11" s="334"/>
      <c r="H11" s="335"/>
      <c r="I11" s="146"/>
      <c r="J11" s="13">
        <v>1089120</v>
      </c>
      <c r="K11" s="438" t="s">
        <v>17</v>
      </c>
      <c r="L11" s="335"/>
      <c r="M11" s="438" t="s">
        <v>17</v>
      </c>
      <c r="N11" s="335"/>
      <c r="O11" s="13">
        <f>SUM(J11:N11)</f>
        <v>1089120</v>
      </c>
    </row>
    <row r="12" spans="1:19" x14ac:dyDescent="0.2">
      <c r="A12" s="400"/>
      <c r="B12" s="400"/>
      <c r="D12" s="405" t="s">
        <v>9</v>
      </c>
      <c r="E12" s="334"/>
      <c r="F12" s="334"/>
      <c r="G12" s="334"/>
      <c r="H12" s="335"/>
      <c r="I12" s="146"/>
      <c r="J12" s="16">
        <f>SUM(J11)</f>
        <v>1089120</v>
      </c>
      <c r="K12" s="405" t="s">
        <v>17</v>
      </c>
      <c r="L12" s="335"/>
      <c r="M12" s="405" t="s">
        <v>17</v>
      </c>
      <c r="N12" s="335"/>
      <c r="O12" s="284">
        <f t="shared" ref="O12:O23" si="0">SUM(J12:N12)</f>
        <v>1089120</v>
      </c>
    </row>
    <row r="13" spans="1:19" x14ac:dyDescent="0.2">
      <c r="A13" s="399" t="s">
        <v>19</v>
      </c>
      <c r="B13" s="401" t="s">
        <v>20</v>
      </c>
      <c r="D13" s="401" t="s">
        <v>16</v>
      </c>
      <c r="E13" s="334"/>
      <c r="F13" s="334"/>
      <c r="G13" s="334"/>
      <c r="H13" s="335"/>
      <c r="I13" s="146"/>
      <c r="J13" s="13">
        <v>8802</v>
      </c>
      <c r="K13" s="438" t="s">
        <v>17</v>
      </c>
      <c r="L13" s="335"/>
      <c r="M13" s="438" t="s">
        <v>17</v>
      </c>
      <c r="N13" s="335"/>
      <c r="O13" s="283">
        <f t="shared" si="0"/>
        <v>8802</v>
      </c>
    </row>
    <row r="14" spans="1:19" x14ac:dyDescent="0.2">
      <c r="A14" s="410"/>
      <c r="B14" s="400"/>
      <c r="D14" s="405" t="s">
        <v>9</v>
      </c>
      <c r="E14" s="334"/>
      <c r="F14" s="334"/>
      <c r="G14" s="334"/>
      <c r="H14" s="335"/>
      <c r="I14" s="146"/>
      <c r="J14" s="16">
        <f>SUM(J13)</f>
        <v>8802</v>
      </c>
      <c r="K14" s="405" t="s">
        <v>17</v>
      </c>
      <c r="L14" s="335"/>
      <c r="M14" s="405" t="s">
        <v>17</v>
      </c>
      <c r="N14" s="335"/>
      <c r="O14" s="284">
        <f t="shared" si="0"/>
        <v>8802</v>
      </c>
    </row>
    <row r="15" spans="1:19" x14ac:dyDescent="0.2">
      <c r="A15" s="410"/>
      <c r="B15" s="401" t="s">
        <v>21</v>
      </c>
      <c r="D15" s="401" t="s">
        <v>16</v>
      </c>
      <c r="E15" s="334"/>
      <c r="F15" s="334"/>
      <c r="G15" s="334"/>
      <c r="H15" s="335"/>
      <c r="I15" s="146"/>
      <c r="J15" s="13">
        <v>221800.15</v>
      </c>
      <c r="K15" s="438" t="s">
        <v>17</v>
      </c>
      <c r="L15" s="335"/>
      <c r="M15" s="432">
        <v>280995</v>
      </c>
      <c r="N15" s="335"/>
      <c r="O15" s="283">
        <f t="shared" si="0"/>
        <v>502795.15</v>
      </c>
    </row>
    <row r="16" spans="1:19" x14ac:dyDescent="0.2">
      <c r="A16" s="410"/>
      <c r="B16" s="400"/>
      <c r="D16" s="405" t="s">
        <v>9</v>
      </c>
      <c r="E16" s="334"/>
      <c r="F16" s="334"/>
      <c r="G16" s="334"/>
      <c r="H16" s="335"/>
      <c r="I16" s="146"/>
      <c r="J16" s="16">
        <f>SUM(J15)</f>
        <v>221800.15</v>
      </c>
      <c r="K16" s="405" t="s">
        <v>17</v>
      </c>
      <c r="L16" s="335"/>
      <c r="M16" s="428">
        <f>SUM(M15)</f>
        <v>280995</v>
      </c>
      <c r="N16" s="335"/>
      <c r="O16" s="284">
        <f t="shared" si="0"/>
        <v>502795.15</v>
      </c>
    </row>
    <row r="17" spans="1:21" x14ac:dyDescent="0.2">
      <c r="A17" s="410"/>
      <c r="B17" s="401" t="s">
        <v>22</v>
      </c>
      <c r="D17" s="401" t="s">
        <v>16</v>
      </c>
      <c r="E17" s="334"/>
      <c r="F17" s="334"/>
      <c r="G17" s="334"/>
      <c r="H17" s="335"/>
      <c r="I17" s="146"/>
      <c r="J17" s="13">
        <v>436195.34</v>
      </c>
      <c r="K17" s="438" t="s">
        <v>17</v>
      </c>
      <c r="L17" s="335"/>
      <c r="M17" s="438" t="s">
        <v>17</v>
      </c>
      <c r="N17" s="335"/>
      <c r="O17" s="283">
        <f t="shared" si="0"/>
        <v>436195.34</v>
      </c>
    </row>
    <row r="18" spans="1:21" x14ac:dyDescent="0.2">
      <c r="A18" s="400"/>
      <c r="B18" s="400"/>
      <c r="D18" s="405" t="s">
        <v>9</v>
      </c>
      <c r="E18" s="334"/>
      <c r="F18" s="334"/>
      <c r="G18" s="334"/>
      <c r="H18" s="335"/>
      <c r="I18" s="146"/>
      <c r="J18" s="16">
        <f>SUM(J17)</f>
        <v>436195.34</v>
      </c>
      <c r="K18" s="405" t="s">
        <v>17</v>
      </c>
      <c r="L18" s="335"/>
      <c r="M18" s="405" t="s">
        <v>17</v>
      </c>
      <c r="N18" s="335"/>
      <c r="O18" s="284">
        <f t="shared" si="0"/>
        <v>436195.34</v>
      </c>
    </row>
    <row r="19" spans="1:21" x14ac:dyDescent="0.2">
      <c r="A19" s="399" t="s">
        <v>24</v>
      </c>
      <c r="B19" s="401" t="s">
        <v>25</v>
      </c>
      <c r="D19" s="401" t="s">
        <v>16</v>
      </c>
      <c r="E19" s="334"/>
      <c r="F19" s="334"/>
      <c r="G19" s="334"/>
      <c r="H19" s="335"/>
      <c r="I19" s="146"/>
      <c r="J19" s="13">
        <v>221606</v>
      </c>
      <c r="K19" s="438" t="s">
        <v>17</v>
      </c>
      <c r="L19" s="335"/>
      <c r="M19" s="438" t="s">
        <v>17</v>
      </c>
      <c r="N19" s="335"/>
      <c r="O19" s="283">
        <f t="shared" si="0"/>
        <v>221606</v>
      </c>
    </row>
    <row r="20" spans="1:21" x14ac:dyDescent="0.2">
      <c r="A20" s="410"/>
      <c r="B20" s="400"/>
      <c r="D20" s="405" t="s">
        <v>9</v>
      </c>
      <c r="E20" s="334"/>
      <c r="F20" s="334"/>
      <c r="G20" s="334"/>
      <c r="H20" s="335"/>
      <c r="I20" s="146"/>
      <c r="J20" s="16">
        <f>SUM(J19)</f>
        <v>221606</v>
      </c>
      <c r="K20" s="405" t="s">
        <v>17</v>
      </c>
      <c r="L20" s="335"/>
      <c r="M20" s="405" t="s">
        <v>17</v>
      </c>
      <c r="N20" s="335"/>
      <c r="O20" s="284">
        <f t="shared" si="0"/>
        <v>221606</v>
      </c>
    </row>
    <row r="21" spans="1:21" ht="14.25" customHeight="1" x14ac:dyDescent="0.2">
      <c r="A21" s="410"/>
      <c r="B21" s="401" t="s">
        <v>44</v>
      </c>
      <c r="D21" s="401" t="s">
        <v>16</v>
      </c>
      <c r="E21" s="334"/>
      <c r="F21" s="334"/>
      <c r="G21" s="334"/>
      <c r="H21" s="335"/>
      <c r="I21" s="146"/>
      <c r="J21" s="14" t="s">
        <v>17</v>
      </c>
      <c r="K21" s="411">
        <f>498598+2724000</f>
        <v>3222598</v>
      </c>
      <c r="L21" s="412"/>
      <c r="M21" s="438" t="s">
        <v>17</v>
      </c>
      <c r="N21" s="335"/>
      <c r="O21" s="283">
        <f t="shared" si="0"/>
        <v>3222598</v>
      </c>
      <c r="Q21" t="s">
        <v>439</v>
      </c>
      <c r="U21">
        <v>685000</v>
      </c>
    </row>
    <row r="22" spans="1:21" x14ac:dyDescent="0.2">
      <c r="A22" s="410"/>
      <c r="B22" s="410"/>
      <c r="D22" s="401" t="s">
        <v>43</v>
      </c>
      <c r="E22" s="334"/>
      <c r="F22" s="334"/>
      <c r="G22" s="334"/>
      <c r="H22" s="335"/>
      <c r="I22" s="146"/>
      <c r="J22" s="14" t="s">
        <v>17</v>
      </c>
      <c r="K22" s="432">
        <v>2097299</v>
      </c>
      <c r="L22" s="335"/>
      <c r="M22" s="438" t="s">
        <v>17</v>
      </c>
      <c r="N22" s="335"/>
      <c r="O22" s="283">
        <f t="shared" si="0"/>
        <v>2097299</v>
      </c>
      <c r="Q22" t="s">
        <v>440</v>
      </c>
      <c r="U22">
        <v>1544000</v>
      </c>
    </row>
    <row r="23" spans="1:21" x14ac:dyDescent="0.2">
      <c r="A23" s="400"/>
      <c r="B23" s="400"/>
      <c r="D23" s="405" t="s">
        <v>9</v>
      </c>
      <c r="E23" s="334"/>
      <c r="F23" s="334"/>
      <c r="G23" s="334"/>
      <c r="H23" s="335"/>
      <c r="I23" s="146"/>
      <c r="J23" s="15" t="s">
        <v>17</v>
      </c>
      <c r="K23" s="428">
        <f>SUM(K21:L22)</f>
        <v>5319897</v>
      </c>
      <c r="L23" s="335"/>
      <c r="M23" s="405" t="s">
        <v>17</v>
      </c>
      <c r="N23" s="335"/>
      <c r="O23" s="284">
        <f t="shared" si="0"/>
        <v>5319897</v>
      </c>
      <c r="R23" t="s">
        <v>441</v>
      </c>
      <c r="U23">
        <v>495000</v>
      </c>
    </row>
    <row r="24" spans="1:21" ht="15" thickBot="1" x14ac:dyDescent="0.25">
      <c r="A24" s="394" t="s">
        <v>9</v>
      </c>
      <c r="B24" s="395"/>
      <c r="C24" s="395"/>
      <c r="D24" s="395"/>
      <c r="E24" s="395"/>
      <c r="F24" s="395"/>
      <c r="G24" s="395"/>
      <c r="H24" s="396"/>
      <c r="I24" s="148"/>
      <c r="J24" s="17">
        <f>SUM(J20,J18,J16,J14,J12)</f>
        <v>1977523.4900000002</v>
      </c>
      <c r="K24" s="436">
        <f>SUM(K23)</f>
        <v>5319897</v>
      </c>
      <c r="L24" s="396"/>
      <c r="M24" s="436">
        <v>280995</v>
      </c>
      <c r="N24" s="396"/>
      <c r="O24" s="17">
        <f>SUM(O12,O14,O16,O18,O20,O23)</f>
        <v>7578415.4900000002</v>
      </c>
      <c r="U24">
        <f>SUM(U21:U23)</f>
        <v>2724000</v>
      </c>
    </row>
    <row r="25" spans="1:21" ht="0" hidden="1" customHeight="1" x14ac:dyDescent="0.2"/>
  </sheetData>
  <mergeCells count="66">
    <mergeCell ref="I8:I9"/>
    <mergeCell ref="A24:H24"/>
    <mergeCell ref="K24:L24"/>
    <mergeCell ref="M24:N24"/>
    <mergeCell ref="A19:A23"/>
    <mergeCell ref="B19:B20"/>
    <mergeCell ref="D19:H19"/>
    <mergeCell ref="K19:L19"/>
    <mergeCell ref="M19:N19"/>
    <mergeCell ref="B21:B23"/>
    <mergeCell ref="D21:H21"/>
    <mergeCell ref="K21:L21"/>
    <mergeCell ref="M21:N21"/>
    <mergeCell ref="D22:H22"/>
    <mergeCell ref="K22:L22"/>
    <mergeCell ref="M22:N22"/>
    <mergeCell ref="K23:L23"/>
    <mergeCell ref="M23:N23"/>
    <mergeCell ref="D23:H23"/>
    <mergeCell ref="D17:H17"/>
    <mergeCell ref="K17:L17"/>
    <mergeCell ref="M17:N17"/>
    <mergeCell ref="D18:H18"/>
    <mergeCell ref="K18:L18"/>
    <mergeCell ref="M18:N18"/>
    <mergeCell ref="D20:H20"/>
    <mergeCell ref="K20:L20"/>
    <mergeCell ref="M20:N20"/>
    <mergeCell ref="M13:N13"/>
    <mergeCell ref="D14:H14"/>
    <mergeCell ref="K14:L14"/>
    <mergeCell ref="M14:N14"/>
    <mergeCell ref="B15:B16"/>
    <mergeCell ref="D15:H15"/>
    <mergeCell ref="M15:N15"/>
    <mergeCell ref="M16:N16"/>
    <mergeCell ref="B17:B18"/>
    <mergeCell ref="A13:A18"/>
    <mergeCell ref="B13:B14"/>
    <mergeCell ref="D13:H13"/>
    <mergeCell ref="K13:L13"/>
    <mergeCell ref="K15:L15"/>
    <mergeCell ref="D16:H16"/>
    <mergeCell ref="K16:L16"/>
    <mergeCell ref="B11:B12"/>
    <mergeCell ref="D11:H11"/>
    <mergeCell ref="K11:L11"/>
    <mergeCell ref="M11:N11"/>
    <mergeCell ref="D12:H12"/>
    <mergeCell ref="K12:L12"/>
    <mergeCell ref="K9:L9"/>
    <mergeCell ref="M9:N9"/>
    <mergeCell ref="M12:N12"/>
    <mergeCell ref="A1:F1"/>
    <mergeCell ref="A3:S3"/>
    <mergeCell ref="A4:S4"/>
    <mergeCell ref="A5:S5"/>
    <mergeCell ref="A8:A9"/>
    <mergeCell ref="B8:B9"/>
    <mergeCell ref="E8:G9"/>
    <mergeCell ref="J8:N8"/>
    <mergeCell ref="O8:O9"/>
    <mergeCell ref="D10:H10"/>
    <mergeCell ref="K10:L10"/>
    <mergeCell ref="M10:N10"/>
    <mergeCell ref="A11:A12"/>
  </mergeCells>
  <printOptions horizontalCentered="1"/>
  <pageMargins left="0.6692913385826772" right="0.47244094488188981" top="0.6692913385826772" bottom="0.47244094488188981" header="0.47244094488188981" footer="0.47244094488188981"/>
  <pageSetup paperSize="9" orientation="landscape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showGridLines="0" workbookViewId="0">
      <pane ySplit="2" topLeftCell="A3" activePane="bottomLeft" state="frozen"/>
      <selection activeCell="I35" sqref="I35"/>
      <selection pane="bottomLeft" activeCell="I35" sqref="I35"/>
    </sheetView>
  </sheetViews>
  <sheetFormatPr defaultRowHeight="14.25" x14ac:dyDescent="0.2"/>
  <cols>
    <col min="1" max="1" width="11.625" customWidth="1"/>
    <col min="2" max="2" width="11" customWidth="1"/>
    <col min="3" max="3" width="0" hidden="1" customWidth="1"/>
    <col min="4" max="4" width="1.25" customWidth="1"/>
    <col min="5" max="5" width="2.125" customWidth="1"/>
    <col min="6" max="6" width="11.25" customWidth="1"/>
    <col min="7" max="8" width="0.25" customWidth="1"/>
    <col min="9" max="9" width="14.25" style="147" customWidth="1"/>
    <col min="10" max="10" width="15.5" customWidth="1"/>
    <col min="11" max="11" width="1" customWidth="1"/>
    <col min="12" max="12" width="12" customWidth="1"/>
    <col min="13" max="13" width="13.25" customWidth="1"/>
    <col min="14" max="14" width="1.75" hidden="1" customWidth="1"/>
    <col min="15" max="15" width="20.125" customWidth="1"/>
    <col min="16" max="16" width="13.875" customWidth="1"/>
    <col min="17" max="17" width="0.25" customWidth="1"/>
  </cols>
  <sheetData>
    <row r="1" spans="1:17" x14ac:dyDescent="0.2">
      <c r="A1" s="322"/>
      <c r="B1" s="307"/>
      <c r="C1" s="307"/>
      <c r="D1" s="307"/>
      <c r="E1" s="307"/>
      <c r="F1" s="307"/>
      <c r="P1" s="1"/>
    </row>
    <row r="2" spans="1:17" ht="15.4" customHeight="1" x14ac:dyDescent="0.2"/>
    <row r="3" spans="1:17" ht="16.899999999999999" customHeight="1" x14ac:dyDescent="0.2">
      <c r="A3" s="421" t="s">
        <v>2</v>
      </c>
      <c r="B3" s="421"/>
      <c r="C3" s="421"/>
      <c r="D3" s="421"/>
      <c r="E3" s="421"/>
      <c r="F3" s="421"/>
      <c r="G3" s="421"/>
      <c r="H3" s="421"/>
      <c r="I3" s="421"/>
      <c r="J3" s="421"/>
      <c r="K3" s="421"/>
      <c r="L3" s="421"/>
      <c r="M3" s="421"/>
      <c r="N3" s="56"/>
      <c r="O3" s="56"/>
      <c r="P3" s="56"/>
      <c r="Q3" s="56"/>
    </row>
    <row r="4" spans="1:17" ht="16.899999999999999" customHeight="1" x14ac:dyDescent="0.2">
      <c r="A4" s="420" t="s">
        <v>58</v>
      </c>
      <c r="B4" s="420"/>
      <c r="C4" s="420"/>
      <c r="D4" s="420"/>
      <c r="E4" s="420"/>
      <c r="F4" s="420"/>
      <c r="G4" s="420"/>
      <c r="H4" s="420"/>
      <c r="I4" s="420"/>
      <c r="J4" s="420"/>
      <c r="K4" s="420"/>
      <c r="L4" s="420"/>
      <c r="M4" s="420"/>
      <c r="N4" s="56"/>
      <c r="O4" s="56"/>
      <c r="P4" s="56"/>
      <c r="Q4" s="56"/>
    </row>
    <row r="5" spans="1:17" ht="16.899999999999999" customHeight="1" x14ac:dyDescent="0.2">
      <c r="A5" s="420" t="s">
        <v>4</v>
      </c>
      <c r="B5" s="420"/>
      <c r="C5" s="420"/>
      <c r="D5" s="420"/>
      <c r="E5" s="420"/>
      <c r="F5" s="420"/>
      <c r="G5" s="420"/>
      <c r="H5" s="420"/>
      <c r="I5" s="420"/>
      <c r="J5" s="420"/>
      <c r="K5" s="420"/>
      <c r="L5" s="420"/>
      <c r="M5" s="420"/>
      <c r="N5" s="56"/>
      <c r="O5" s="56"/>
      <c r="P5" s="56"/>
      <c r="Q5" s="56"/>
    </row>
    <row r="6" spans="1:17" ht="0" hidden="1" customHeight="1" x14ac:dyDescent="0.2"/>
    <row r="7" spans="1:17" ht="13.15" customHeight="1" x14ac:dyDescent="0.2"/>
    <row r="8" spans="1:17" ht="39.75" customHeight="1" x14ac:dyDescent="0.2">
      <c r="A8" s="341" t="s">
        <v>5</v>
      </c>
      <c r="B8" s="423" t="s">
        <v>6</v>
      </c>
      <c r="C8" s="2"/>
      <c r="D8" s="2"/>
      <c r="E8" s="425" t="s">
        <v>7</v>
      </c>
      <c r="F8" s="426"/>
      <c r="G8" s="426"/>
      <c r="H8" s="3"/>
      <c r="I8" s="434" t="s">
        <v>216</v>
      </c>
      <c r="J8" s="416" t="s">
        <v>57</v>
      </c>
      <c r="K8" s="334"/>
      <c r="L8" s="335"/>
      <c r="M8" s="416" t="s">
        <v>9</v>
      </c>
      <c r="N8" s="343"/>
    </row>
    <row r="9" spans="1:17" ht="25.5" x14ac:dyDescent="0.2">
      <c r="A9" s="422"/>
      <c r="B9" s="424"/>
      <c r="C9" s="6"/>
      <c r="D9" s="6"/>
      <c r="E9" s="427"/>
      <c r="F9" s="427"/>
      <c r="G9" s="427"/>
      <c r="H9" s="5"/>
      <c r="I9" s="435"/>
      <c r="J9" s="7" t="s">
        <v>56</v>
      </c>
      <c r="K9" s="419" t="s">
        <v>55</v>
      </c>
      <c r="L9" s="335"/>
      <c r="M9" s="417"/>
      <c r="N9" s="418"/>
    </row>
    <row r="10" spans="1:17" x14ac:dyDescent="0.2">
      <c r="A10" s="8" t="s">
        <v>12</v>
      </c>
      <c r="B10" s="9" t="s">
        <v>13</v>
      </c>
      <c r="D10" s="414" t="s">
        <v>13</v>
      </c>
      <c r="E10" s="307"/>
      <c r="F10" s="307"/>
      <c r="G10" s="307"/>
      <c r="H10" s="307"/>
      <c r="J10" s="10" t="s">
        <v>13</v>
      </c>
      <c r="K10" s="415" t="s">
        <v>13</v>
      </c>
      <c r="L10" s="307"/>
      <c r="M10" s="356" t="s">
        <v>13</v>
      </c>
      <c r="N10" s="335"/>
    </row>
    <row r="11" spans="1:17" x14ac:dyDescent="0.2">
      <c r="A11" s="399" t="s">
        <v>19</v>
      </c>
      <c r="B11" s="401" t="s">
        <v>21</v>
      </c>
      <c r="D11" s="401" t="s">
        <v>16</v>
      </c>
      <c r="E11" s="334"/>
      <c r="F11" s="334"/>
      <c r="G11" s="334"/>
      <c r="H11" s="335"/>
      <c r="I11" s="146"/>
      <c r="J11" s="13">
        <v>118039.45</v>
      </c>
      <c r="K11" s="432">
        <v>120121</v>
      </c>
      <c r="L11" s="335"/>
      <c r="M11" s="433">
        <v>238160.45</v>
      </c>
      <c r="N11" s="335"/>
    </row>
    <row r="12" spans="1:17" x14ac:dyDescent="0.2">
      <c r="A12" s="410"/>
      <c r="B12" s="400"/>
      <c r="D12" s="405" t="s">
        <v>9</v>
      </c>
      <c r="E12" s="334"/>
      <c r="F12" s="334"/>
      <c r="G12" s="334"/>
      <c r="H12" s="335"/>
      <c r="I12" s="146"/>
      <c r="J12" s="16">
        <v>118039.45</v>
      </c>
      <c r="K12" s="428">
        <v>120121</v>
      </c>
      <c r="L12" s="335"/>
      <c r="M12" s="429">
        <v>238160.45</v>
      </c>
      <c r="N12" s="335"/>
    </row>
    <row r="13" spans="1:17" x14ac:dyDescent="0.2">
      <c r="A13" s="410"/>
      <c r="B13" s="401" t="s">
        <v>22</v>
      </c>
      <c r="D13" s="401" t="s">
        <v>16</v>
      </c>
      <c r="E13" s="334"/>
      <c r="F13" s="334"/>
      <c r="G13" s="334"/>
      <c r="H13" s="335"/>
      <c r="I13" s="146"/>
      <c r="J13" s="13">
        <v>47184</v>
      </c>
      <c r="K13" s="438" t="s">
        <v>17</v>
      </c>
      <c r="L13" s="335"/>
      <c r="M13" s="433">
        <v>47184</v>
      </c>
      <c r="N13" s="335"/>
    </row>
    <row r="14" spans="1:17" x14ac:dyDescent="0.2">
      <c r="A14" s="400"/>
      <c r="B14" s="400"/>
      <c r="D14" s="405" t="s">
        <v>9</v>
      </c>
      <c r="E14" s="334"/>
      <c r="F14" s="334"/>
      <c r="G14" s="334"/>
      <c r="H14" s="335"/>
      <c r="I14" s="146"/>
      <c r="J14" s="16">
        <v>47184</v>
      </c>
      <c r="K14" s="405" t="s">
        <v>17</v>
      </c>
      <c r="L14" s="335"/>
      <c r="M14" s="429">
        <v>47184</v>
      </c>
      <c r="N14" s="335"/>
    </row>
    <row r="15" spans="1:17" x14ac:dyDescent="0.2">
      <c r="A15" s="399" t="s">
        <v>28</v>
      </c>
      <c r="B15" s="401" t="s">
        <v>29</v>
      </c>
      <c r="D15" s="401" t="s">
        <v>16</v>
      </c>
      <c r="E15" s="334"/>
      <c r="F15" s="334"/>
      <c r="G15" s="334"/>
      <c r="H15" s="335"/>
      <c r="I15" s="146"/>
      <c r="J15" s="14" t="s">
        <v>17</v>
      </c>
      <c r="K15" s="432">
        <v>80000</v>
      </c>
      <c r="L15" s="335"/>
      <c r="M15" s="433">
        <v>80000</v>
      </c>
      <c r="N15" s="335"/>
    </row>
    <row r="16" spans="1:17" x14ac:dyDescent="0.2">
      <c r="A16" s="400"/>
      <c r="B16" s="400"/>
      <c r="D16" s="405" t="s">
        <v>9</v>
      </c>
      <c r="E16" s="334"/>
      <c r="F16" s="334"/>
      <c r="G16" s="334"/>
      <c r="H16" s="335"/>
      <c r="I16" s="146"/>
      <c r="J16" s="15" t="s">
        <v>17</v>
      </c>
      <c r="K16" s="428">
        <v>80000</v>
      </c>
      <c r="L16" s="335"/>
      <c r="M16" s="429">
        <v>80000</v>
      </c>
      <c r="N16" s="335"/>
    </row>
    <row r="17" spans="1:14" ht="15" thickBot="1" x14ac:dyDescent="0.25">
      <c r="A17" s="394" t="s">
        <v>9</v>
      </c>
      <c r="B17" s="395"/>
      <c r="C17" s="395"/>
      <c r="D17" s="395"/>
      <c r="E17" s="395"/>
      <c r="F17" s="395"/>
      <c r="G17" s="395"/>
      <c r="H17" s="396"/>
      <c r="I17" s="148"/>
      <c r="J17" s="17">
        <v>165223.45000000001</v>
      </c>
      <c r="K17" s="436">
        <v>200121</v>
      </c>
      <c r="L17" s="396"/>
      <c r="M17" s="437">
        <v>365344.45</v>
      </c>
      <c r="N17" s="396"/>
    </row>
    <row r="18" spans="1:14" ht="0" hidden="1" customHeight="1" x14ac:dyDescent="0.2"/>
  </sheetData>
  <mergeCells count="40">
    <mergeCell ref="A17:H17"/>
    <mergeCell ref="K17:L17"/>
    <mergeCell ref="M17:N17"/>
    <mergeCell ref="K14:L14"/>
    <mergeCell ref="M14:N14"/>
    <mergeCell ref="A15:A16"/>
    <mergeCell ref="B15:B16"/>
    <mergeCell ref="D15:H15"/>
    <mergeCell ref="K15:L15"/>
    <mergeCell ref="M15:N15"/>
    <mergeCell ref="D16:H16"/>
    <mergeCell ref="K16:L16"/>
    <mergeCell ref="M16:N16"/>
    <mergeCell ref="D14:H14"/>
    <mergeCell ref="B13:B14"/>
    <mergeCell ref="D13:H13"/>
    <mergeCell ref="A1:F1"/>
    <mergeCell ref="A8:A9"/>
    <mergeCell ref="B8:B9"/>
    <mergeCell ref="E8:G9"/>
    <mergeCell ref="A3:M3"/>
    <mergeCell ref="A5:M5"/>
    <mergeCell ref="A4:M4"/>
    <mergeCell ref="J8:L8"/>
    <mergeCell ref="M8:N9"/>
    <mergeCell ref="K9:L9"/>
    <mergeCell ref="I8:I9"/>
    <mergeCell ref="A11:A14"/>
    <mergeCell ref="B11:B12"/>
    <mergeCell ref="K12:L12"/>
    <mergeCell ref="M12:N12"/>
    <mergeCell ref="D10:H10"/>
    <mergeCell ref="K10:L10"/>
    <mergeCell ref="M10:N10"/>
    <mergeCell ref="K13:L13"/>
    <mergeCell ref="M13:N13"/>
    <mergeCell ref="D11:H11"/>
    <mergeCell ref="K11:L11"/>
    <mergeCell ref="M11:N11"/>
    <mergeCell ref="D12:H12"/>
  </mergeCells>
  <printOptions horizontalCentered="1"/>
  <pageMargins left="0" right="0" top="0.6692913385826772" bottom="0.47244094488188981" header="0.47244094488188981" footer="0.47244094488188981"/>
  <pageSetup paperSize="9" orientation="portrait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showGridLines="0" workbookViewId="0">
      <pane ySplit="2" topLeftCell="A3" activePane="bottomLeft" state="frozen"/>
      <selection activeCell="I35" sqref="I35"/>
      <selection pane="bottomLeft" activeCell="I35" sqref="I35"/>
    </sheetView>
  </sheetViews>
  <sheetFormatPr defaultRowHeight="14.25" x14ac:dyDescent="0.2"/>
  <cols>
    <col min="1" max="1" width="13.5" customWidth="1"/>
    <col min="2" max="2" width="13.75" customWidth="1"/>
    <col min="3" max="3" width="0" hidden="1" customWidth="1"/>
    <col min="4" max="4" width="1.25" customWidth="1"/>
    <col min="5" max="5" width="2.125" customWidth="1"/>
    <col min="6" max="6" width="11.25" customWidth="1"/>
    <col min="7" max="7" width="2.875" customWidth="1"/>
    <col min="8" max="8" width="0.25" customWidth="1"/>
    <col min="9" max="9" width="13.25" style="147" customWidth="1"/>
    <col min="10" max="10" width="14.375" customWidth="1"/>
    <col min="11" max="11" width="1" customWidth="1"/>
    <col min="12" max="12" width="13.125" customWidth="1"/>
    <col min="13" max="13" width="17.625" customWidth="1"/>
    <col min="14" max="14" width="21.875" customWidth="1"/>
    <col min="15" max="15" width="13.875" customWidth="1"/>
    <col min="16" max="16" width="0.25" customWidth="1"/>
  </cols>
  <sheetData>
    <row r="1" spans="1:16" x14ac:dyDescent="0.2">
      <c r="A1" s="322" t="s">
        <v>62</v>
      </c>
      <c r="B1" s="307"/>
      <c r="C1" s="307"/>
      <c r="D1" s="307"/>
      <c r="E1" s="307"/>
      <c r="F1" s="307"/>
      <c r="O1" s="1" t="s">
        <v>1</v>
      </c>
    </row>
    <row r="2" spans="1:16" ht="15.4" customHeight="1" x14ac:dyDescent="0.2"/>
    <row r="3" spans="1:16" ht="16.899999999999999" customHeight="1" x14ac:dyDescent="0.2">
      <c r="A3" s="421" t="s">
        <v>2</v>
      </c>
      <c r="B3" s="421"/>
      <c r="C3" s="421"/>
      <c r="D3" s="421"/>
      <c r="E3" s="421"/>
      <c r="F3" s="421"/>
      <c r="G3" s="421"/>
      <c r="H3" s="421"/>
      <c r="I3" s="421"/>
      <c r="J3" s="421"/>
      <c r="K3" s="421"/>
      <c r="L3" s="421"/>
      <c r="M3" s="56"/>
      <c r="N3" s="56"/>
      <c r="O3" s="56"/>
      <c r="P3" s="56"/>
    </row>
    <row r="4" spans="1:16" ht="16.899999999999999" customHeight="1" x14ac:dyDescent="0.2">
      <c r="A4" s="420" t="s">
        <v>61</v>
      </c>
      <c r="B4" s="420"/>
      <c r="C4" s="420"/>
      <c r="D4" s="420"/>
      <c r="E4" s="420"/>
      <c r="F4" s="420"/>
      <c r="G4" s="420"/>
      <c r="H4" s="420"/>
      <c r="I4" s="420"/>
      <c r="J4" s="420"/>
      <c r="K4" s="420"/>
      <c r="L4" s="420"/>
      <c r="M4" s="56"/>
      <c r="N4" s="56"/>
      <c r="O4" s="56"/>
      <c r="P4" s="56"/>
    </row>
    <row r="5" spans="1:16" ht="16.899999999999999" customHeight="1" x14ac:dyDescent="0.2">
      <c r="A5" s="420" t="s">
        <v>4</v>
      </c>
      <c r="B5" s="420"/>
      <c r="C5" s="420"/>
      <c r="D5" s="420"/>
      <c r="E5" s="420"/>
      <c r="F5" s="420"/>
      <c r="G5" s="420"/>
      <c r="H5" s="420"/>
      <c r="I5" s="420"/>
      <c r="J5" s="420"/>
      <c r="K5" s="420"/>
      <c r="L5" s="420"/>
      <c r="M5" s="56"/>
      <c r="N5" s="56"/>
      <c r="O5" s="56"/>
      <c r="P5" s="56"/>
    </row>
    <row r="6" spans="1:16" ht="0" hidden="1" customHeight="1" x14ac:dyDescent="0.2"/>
    <row r="7" spans="1:16" ht="13.15" customHeight="1" x14ac:dyDescent="0.2"/>
    <row r="8" spans="1:16" ht="25.5" x14ac:dyDescent="0.2">
      <c r="A8" s="341" t="s">
        <v>5</v>
      </c>
      <c r="B8" s="423" t="s">
        <v>6</v>
      </c>
      <c r="C8" s="2"/>
      <c r="D8" s="2"/>
      <c r="E8" s="425" t="s">
        <v>7</v>
      </c>
      <c r="F8" s="426"/>
      <c r="G8" s="426"/>
      <c r="H8" s="3"/>
      <c r="I8" s="434" t="s">
        <v>216</v>
      </c>
      <c r="J8" s="4" t="s">
        <v>60</v>
      </c>
      <c r="K8" s="416" t="s">
        <v>9</v>
      </c>
      <c r="L8" s="343"/>
    </row>
    <row r="9" spans="1:16" ht="25.5" x14ac:dyDescent="0.2">
      <c r="A9" s="422"/>
      <c r="B9" s="424"/>
      <c r="C9" s="6"/>
      <c r="D9" s="6"/>
      <c r="E9" s="427"/>
      <c r="F9" s="427"/>
      <c r="G9" s="427"/>
      <c r="H9" s="5"/>
      <c r="I9" s="435"/>
      <c r="J9" s="7" t="s">
        <v>59</v>
      </c>
      <c r="K9" s="417"/>
      <c r="L9" s="418"/>
    </row>
    <row r="10" spans="1:16" x14ac:dyDescent="0.2">
      <c r="A10" s="8" t="s">
        <v>12</v>
      </c>
      <c r="B10" s="9" t="s">
        <v>13</v>
      </c>
      <c r="D10" s="414" t="s">
        <v>13</v>
      </c>
      <c r="E10" s="307"/>
      <c r="F10" s="307"/>
      <c r="G10" s="307"/>
      <c r="H10" s="307"/>
      <c r="J10" s="10" t="s">
        <v>13</v>
      </c>
      <c r="K10" s="356" t="s">
        <v>13</v>
      </c>
      <c r="L10" s="335"/>
    </row>
    <row r="11" spans="1:16" x14ac:dyDescent="0.2">
      <c r="A11" s="399" t="s">
        <v>19</v>
      </c>
      <c r="B11" s="401" t="s">
        <v>22</v>
      </c>
      <c r="D11" s="401" t="s">
        <v>16</v>
      </c>
      <c r="E11" s="334"/>
      <c r="F11" s="334"/>
      <c r="G11" s="334"/>
      <c r="H11" s="335"/>
      <c r="I11" s="146"/>
      <c r="J11" s="13">
        <v>2220</v>
      </c>
      <c r="K11" s="433">
        <v>2220</v>
      </c>
      <c r="L11" s="335"/>
    </row>
    <row r="12" spans="1:16" x14ac:dyDescent="0.2">
      <c r="A12" s="400"/>
      <c r="B12" s="400"/>
      <c r="D12" s="405" t="s">
        <v>9</v>
      </c>
      <c r="E12" s="334"/>
      <c r="F12" s="334"/>
      <c r="G12" s="334"/>
      <c r="H12" s="335"/>
      <c r="I12" s="146"/>
      <c r="J12" s="16">
        <v>2220</v>
      </c>
      <c r="K12" s="429">
        <v>2220</v>
      </c>
      <c r="L12" s="335"/>
    </row>
    <row r="13" spans="1:16" ht="15" thickBot="1" x14ac:dyDescent="0.25">
      <c r="A13" s="394" t="s">
        <v>9</v>
      </c>
      <c r="B13" s="395"/>
      <c r="C13" s="395"/>
      <c r="D13" s="395"/>
      <c r="E13" s="395"/>
      <c r="F13" s="395"/>
      <c r="G13" s="395"/>
      <c r="H13" s="396"/>
      <c r="I13" s="148"/>
      <c r="J13" s="17">
        <v>2220</v>
      </c>
      <c r="K13" s="437">
        <v>2220</v>
      </c>
      <c r="L13" s="396"/>
    </row>
    <row r="14" spans="1:16" ht="0" hidden="1" customHeight="1" x14ac:dyDescent="0.2"/>
  </sheetData>
  <mergeCells count="19">
    <mergeCell ref="A13:H13"/>
    <mergeCell ref="K13:L13"/>
    <mergeCell ref="D10:H10"/>
    <mergeCell ref="K10:L10"/>
    <mergeCell ref="A11:A12"/>
    <mergeCell ref="B11:B12"/>
    <mergeCell ref="D11:H11"/>
    <mergeCell ref="K11:L11"/>
    <mergeCell ref="D12:H12"/>
    <mergeCell ref="K12:L12"/>
    <mergeCell ref="A1:F1"/>
    <mergeCell ref="A8:A9"/>
    <mergeCell ref="B8:B9"/>
    <mergeCell ref="E8:G9"/>
    <mergeCell ref="K8:L9"/>
    <mergeCell ref="A3:L3"/>
    <mergeCell ref="A4:L4"/>
    <mergeCell ref="A5:L5"/>
    <mergeCell ref="I8:I9"/>
  </mergeCells>
  <printOptions horizontalCentered="1"/>
  <pageMargins left="0.47244094488188981" right="0.47244094488188981" top="0.6692913385826772" bottom="0.47244094488188981" header="0.47244094488188981" footer="0.47244094488188981"/>
  <pageSetup paperSize="9"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showGridLines="0" workbookViewId="0">
      <pane ySplit="2" topLeftCell="A3" activePane="bottomLeft" state="frozen"/>
      <selection activeCell="I35" sqref="I35"/>
      <selection pane="bottomLeft" activeCell="J27" sqref="J27"/>
    </sheetView>
  </sheetViews>
  <sheetFormatPr defaultRowHeight="14.25" x14ac:dyDescent="0.2"/>
  <cols>
    <col min="1" max="1" width="11.875" customWidth="1"/>
    <col min="2" max="2" width="13.25" customWidth="1"/>
    <col min="3" max="3" width="0" hidden="1" customWidth="1"/>
    <col min="4" max="4" width="1.25" customWidth="1"/>
    <col min="5" max="5" width="2.125" customWidth="1"/>
    <col min="6" max="6" width="11.25" customWidth="1"/>
    <col min="7" max="7" width="2.875" customWidth="1"/>
    <col min="8" max="8" width="15" hidden="1" customWidth="1"/>
    <col min="9" max="9" width="14.25" style="147" customWidth="1"/>
    <col min="10" max="10" width="18.5" customWidth="1"/>
    <col min="11" max="11" width="1.375" customWidth="1"/>
    <col min="12" max="13" width="17.625" customWidth="1"/>
    <col min="14" max="14" width="21.875" customWidth="1"/>
    <col min="15" max="15" width="13.875" customWidth="1"/>
    <col min="16" max="16" width="0.25" customWidth="1"/>
  </cols>
  <sheetData>
    <row r="1" spans="1:16" x14ac:dyDescent="0.2">
      <c r="A1" s="322" t="s">
        <v>67</v>
      </c>
      <c r="B1" s="307"/>
      <c r="C1" s="307"/>
      <c r="D1" s="307"/>
      <c r="E1" s="307"/>
      <c r="F1" s="307"/>
      <c r="O1" s="1" t="s">
        <v>1</v>
      </c>
    </row>
    <row r="2" spans="1:16" ht="15.4" customHeight="1" x14ac:dyDescent="0.2"/>
    <row r="3" spans="1:16" ht="16.899999999999999" customHeight="1" x14ac:dyDescent="0.2">
      <c r="A3" s="421" t="s">
        <v>2</v>
      </c>
      <c r="B3" s="421"/>
      <c r="C3" s="421"/>
      <c r="D3" s="421"/>
      <c r="E3" s="421"/>
      <c r="F3" s="421"/>
      <c r="G3" s="421"/>
      <c r="H3" s="421"/>
      <c r="I3" s="421"/>
      <c r="J3" s="421"/>
      <c r="K3" s="421"/>
      <c r="L3" s="421"/>
      <c r="M3" s="56"/>
      <c r="N3" s="56"/>
      <c r="O3" s="56"/>
      <c r="P3" s="56"/>
    </row>
    <row r="4" spans="1:16" ht="16.899999999999999" customHeight="1" x14ac:dyDescent="0.2">
      <c r="A4" s="420" t="s">
        <v>66</v>
      </c>
      <c r="B4" s="420"/>
      <c r="C4" s="420"/>
      <c r="D4" s="420"/>
      <c r="E4" s="420"/>
      <c r="F4" s="420"/>
      <c r="G4" s="420"/>
      <c r="H4" s="420"/>
      <c r="I4" s="420"/>
      <c r="J4" s="420"/>
      <c r="K4" s="420"/>
      <c r="L4" s="420"/>
      <c r="M4" s="56"/>
      <c r="N4" s="56"/>
      <c r="O4" s="56"/>
      <c r="P4" s="56"/>
    </row>
    <row r="5" spans="1:16" ht="16.899999999999999" customHeight="1" x14ac:dyDescent="0.2">
      <c r="A5" s="420" t="s">
        <v>4</v>
      </c>
      <c r="B5" s="420"/>
      <c r="C5" s="420"/>
      <c r="D5" s="420"/>
      <c r="E5" s="420"/>
      <c r="F5" s="420"/>
      <c r="G5" s="420"/>
      <c r="H5" s="420"/>
      <c r="I5" s="420"/>
      <c r="J5" s="420"/>
      <c r="K5" s="420"/>
      <c r="L5" s="420"/>
      <c r="M5" s="56"/>
      <c r="N5" s="56"/>
      <c r="O5" s="56"/>
      <c r="P5" s="56"/>
    </row>
    <row r="6" spans="1:16" ht="0" hidden="1" customHeight="1" x14ac:dyDescent="0.2"/>
    <row r="7" spans="1:16" ht="13.15" customHeight="1" x14ac:dyDescent="0.2"/>
    <row r="8" spans="1:16" ht="25.5" x14ac:dyDescent="0.2">
      <c r="A8" s="341" t="s">
        <v>5</v>
      </c>
      <c r="B8" s="423" t="s">
        <v>6</v>
      </c>
      <c r="C8" s="2"/>
      <c r="D8" s="2"/>
      <c r="E8" s="425" t="s">
        <v>7</v>
      </c>
      <c r="F8" s="426"/>
      <c r="G8" s="426"/>
      <c r="H8" s="3"/>
      <c r="I8" s="434" t="s">
        <v>216</v>
      </c>
      <c r="J8" s="4" t="s">
        <v>65</v>
      </c>
      <c r="K8" s="416" t="s">
        <v>9</v>
      </c>
      <c r="L8" s="343"/>
    </row>
    <row r="9" spans="1:16" ht="25.5" x14ac:dyDescent="0.2">
      <c r="A9" s="422"/>
      <c r="B9" s="424"/>
      <c r="C9" s="6"/>
      <c r="D9" s="6"/>
      <c r="E9" s="427"/>
      <c r="F9" s="427"/>
      <c r="G9" s="427"/>
      <c r="H9" s="5"/>
      <c r="I9" s="435"/>
      <c r="J9" s="7" t="s">
        <v>64</v>
      </c>
      <c r="K9" s="417"/>
      <c r="L9" s="418"/>
    </row>
    <row r="10" spans="1:16" x14ac:dyDescent="0.2">
      <c r="A10" s="8" t="s">
        <v>12</v>
      </c>
      <c r="B10" s="9" t="s">
        <v>13</v>
      </c>
      <c r="D10" s="414" t="s">
        <v>13</v>
      </c>
      <c r="E10" s="307"/>
      <c r="F10" s="307"/>
      <c r="G10" s="307"/>
      <c r="H10" s="307"/>
      <c r="I10" s="228"/>
      <c r="J10" s="231" t="s">
        <v>13</v>
      </c>
      <c r="K10" s="449" t="s">
        <v>13</v>
      </c>
      <c r="L10" s="356"/>
    </row>
    <row r="11" spans="1:16" ht="14.25" customHeight="1" x14ac:dyDescent="0.2">
      <c r="A11" s="399" t="s">
        <v>63</v>
      </c>
      <c r="B11" s="401" t="s">
        <v>63</v>
      </c>
      <c r="D11" s="401" t="s">
        <v>16</v>
      </c>
      <c r="E11" s="334"/>
      <c r="F11" s="334"/>
      <c r="G11" s="334"/>
      <c r="H11" s="334"/>
      <c r="I11" s="229"/>
      <c r="J11" s="13">
        <v>6335075.4400000004</v>
      </c>
      <c r="K11" s="447">
        <v>6335075.4400000004</v>
      </c>
      <c r="L11" s="448"/>
    </row>
    <row r="12" spans="1:16" ht="14.25" customHeight="1" x14ac:dyDescent="0.2">
      <c r="A12" s="400"/>
      <c r="B12" s="400"/>
      <c r="D12" s="405" t="s">
        <v>9</v>
      </c>
      <c r="E12" s="334"/>
      <c r="F12" s="334"/>
      <c r="G12" s="334"/>
      <c r="H12" s="334"/>
      <c r="I12" s="229">
        <f>SUM(I11)</f>
        <v>0</v>
      </c>
      <c r="J12" s="16">
        <v>6335075.4400000004</v>
      </c>
      <c r="K12" s="445">
        <v>6335075.4400000004</v>
      </c>
      <c r="L12" s="446"/>
    </row>
    <row r="13" spans="1:16" ht="15" customHeight="1" thickBot="1" x14ac:dyDescent="0.25">
      <c r="A13" s="394" t="s">
        <v>9</v>
      </c>
      <c r="B13" s="395"/>
      <c r="C13" s="395"/>
      <c r="D13" s="395"/>
      <c r="E13" s="395"/>
      <c r="F13" s="395"/>
      <c r="G13" s="395"/>
      <c r="H13" s="395"/>
      <c r="I13" s="230">
        <f>SUM(I12)</f>
        <v>0</v>
      </c>
      <c r="J13" s="17">
        <v>6335075.4400000004</v>
      </c>
      <c r="K13" s="443">
        <v>6335075.4400000004</v>
      </c>
      <c r="L13" s="444"/>
    </row>
    <row r="14" spans="1:16" ht="0" hidden="1" customHeight="1" x14ac:dyDescent="0.2"/>
  </sheetData>
  <mergeCells count="19">
    <mergeCell ref="K13:L13"/>
    <mergeCell ref="K12:L12"/>
    <mergeCell ref="K11:L11"/>
    <mergeCell ref="K10:L10"/>
    <mergeCell ref="A13:H13"/>
    <mergeCell ref="D10:H10"/>
    <mergeCell ref="A11:A12"/>
    <mergeCell ref="B11:B12"/>
    <mergeCell ref="D11:H11"/>
    <mergeCell ref="D12:H12"/>
    <mergeCell ref="A1:F1"/>
    <mergeCell ref="A8:A9"/>
    <mergeCell ref="B8:B9"/>
    <mergeCell ref="E8:G9"/>
    <mergeCell ref="K8:L9"/>
    <mergeCell ref="A3:L3"/>
    <mergeCell ref="A4:L4"/>
    <mergeCell ref="A5:L5"/>
    <mergeCell ref="I8:I9"/>
  </mergeCells>
  <printOptions horizontalCentered="1"/>
  <pageMargins left="0" right="0" top="0.6692913385826772" bottom="0.47244094488188981" header="0.47244094488188981" footer="0.47244094488188981"/>
  <pageSetup paperSize="9" orientation="portrait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W35"/>
  <sheetViews>
    <sheetView showGridLines="0" topLeftCell="F1" workbookViewId="0">
      <pane ySplit="2" topLeftCell="A3" activePane="bottomLeft" state="frozen"/>
      <selection activeCell="A4" sqref="A4:H4"/>
      <selection pane="bottomLeft" activeCell="I33" sqref="I33"/>
    </sheetView>
  </sheetViews>
  <sheetFormatPr defaultRowHeight="14.25" x14ac:dyDescent="0.2"/>
  <cols>
    <col min="1" max="1" width="13.5" customWidth="1"/>
    <col min="2" max="2" width="13.625" customWidth="1"/>
    <col min="3" max="3" width="5.375" customWidth="1"/>
    <col min="4" max="5" width="0" hidden="1" customWidth="1"/>
    <col min="6" max="6" width="14.625" customWidth="1"/>
    <col min="7" max="7" width="4.375" customWidth="1"/>
    <col min="8" max="8" width="2" hidden="1" customWidth="1"/>
    <col min="9" max="9" width="21.125" customWidth="1"/>
    <col min="10" max="10" width="20.625" customWidth="1"/>
    <col min="11" max="11" width="6.5" customWidth="1"/>
    <col min="12" max="12" width="14.5" customWidth="1"/>
    <col min="13" max="13" width="2.375" customWidth="1"/>
    <col min="14" max="14" width="18.875" customWidth="1"/>
    <col min="15" max="15" width="0.875" customWidth="1"/>
    <col min="16" max="16" width="13.875" customWidth="1"/>
    <col min="17" max="17" width="0.25" customWidth="1"/>
    <col min="18" max="18" width="4.375" customWidth="1"/>
    <col min="19" max="23" width="19.25" customWidth="1"/>
  </cols>
  <sheetData>
    <row r="1" spans="1:23" x14ac:dyDescent="0.2">
      <c r="A1" s="322" t="s">
        <v>69</v>
      </c>
      <c r="B1" s="307"/>
      <c r="C1" s="307"/>
      <c r="D1" s="307"/>
      <c r="E1" s="307"/>
      <c r="F1" s="307"/>
      <c r="P1" s="1" t="s">
        <v>1</v>
      </c>
    </row>
    <row r="2" spans="1:23" ht="15.4" customHeight="1" x14ac:dyDescent="0.2"/>
    <row r="3" spans="1:23" ht="17.649999999999999" customHeight="1" x14ac:dyDescent="0.2">
      <c r="A3" s="459" t="s">
        <v>13</v>
      </c>
      <c r="B3" s="307"/>
      <c r="C3" s="460" t="s">
        <v>13</v>
      </c>
      <c r="D3" s="307"/>
      <c r="E3" s="307"/>
      <c r="F3" s="307"/>
      <c r="G3" s="307"/>
      <c r="H3" s="307"/>
      <c r="I3" s="307"/>
      <c r="J3" s="307"/>
      <c r="K3" s="307"/>
      <c r="L3" s="459" t="s">
        <v>13</v>
      </c>
      <c r="M3" s="307"/>
      <c r="N3" s="459" t="s">
        <v>13</v>
      </c>
      <c r="O3" s="307"/>
      <c r="P3" s="307"/>
      <c r="Q3" s="307"/>
    </row>
    <row r="4" spans="1:23" ht="18" customHeight="1" x14ac:dyDescent="0.2">
      <c r="A4" s="441" t="s">
        <v>2</v>
      </c>
      <c r="B4" s="307"/>
      <c r="C4" s="307"/>
      <c r="D4" s="307"/>
      <c r="E4" s="307"/>
      <c r="F4" s="307"/>
      <c r="G4" s="307"/>
      <c r="H4" s="307"/>
      <c r="I4" s="307"/>
      <c r="J4" s="307"/>
      <c r="K4" s="307"/>
      <c r="L4" s="307"/>
      <c r="M4" s="307"/>
      <c r="N4" s="307"/>
      <c r="O4" s="307"/>
      <c r="P4" s="307"/>
      <c r="Q4" s="307"/>
    </row>
    <row r="5" spans="1:23" ht="16.899999999999999" customHeight="1" x14ac:dyDescent="0.2">
      <c r="A5" s="442" t="s">
        <v>68</v>
      </c>
      <c r="B5" s="307"/>
      <c r="C5" s="307"/>
      <c r="D5" s="307"/>
      <c r="E5" s="307"/>
      <c r="F5" s="307"/>
      <c r="G5" s="307"/>
      <c r="H5" s="307"/>
      <c r="I5" s="307"/>
      <c r="J5" s="307"/>
      <c r="K5" s="307"/>
      <c r="L5" s="307"/>
      <c r="M5" s="307"/>
      <c r="N5" s="307"/>
      <c r="O5" s="307"/>
      <c r="P5" s="307"/>
      <c r="Q5" s="307"/>
    </row>
    <row r="6" spans="1:23" ht="16.899999999999999" customHeight="1" x14ac:dyDescent="0.2">
      <c r="A6" s="442" t="s">
        <v>4</v>
      </c>
      <c r="B6" s="307"/>
      <c r="C6" s="307"/>
      <c r="D6" s="307"/>
      <c r="E6" s="307"/>
      <c r="F6" s="307"/>
      <c r="G6" s="307"/>
      <c r="H6" s="307"/>
      <c r="I6" s="307"/>
      <c r="J6" s="307"/>
      <c r="K6" s="307"/>
      <c r="L6" s="307"/>
      <c r="M6" s="307"/>
      <c r="N6" s="307"/>
      <c r="O6" s="307"/>
      <c r="P6" s="307"/>
      <c r="Q6" s="307"/>
    </row>
    <row r="7" spans="1:23" ht="18" customHeight="1" x14ac:dyDescent="0.2">
      <c r="A7" s="459" t="s">
        <v>13</v>
      </c>
      <c r="B7" s="307"/>
      <c r="C7" s="461" t="s">
        <v>13</v>
      </c>
      <c r="D7" s="307"/>
      <c r="E7" s="307"/>
      <c r="F7" s="307"/>
      <c r="G7" s="307"/>
      <c r="H7" s="307"/>
      <c r="I7" s="307"/>
      <c r="J7" s="307"/>
      <c r="K7" s="307"/>
      <c r="L7" s="459" t="s">
        <v>13</v>
      </c>
      <c r="M7" s="307"/>
      <c r="N7" s="459" t="s">
        <v>13</v>
      </c>
      <c r="O7" s="307"/>
      <c r="P7" s="307"/>
      <c r="Q7" s="307"/>
    </row>
    <row r="8" spans="1:23" s="211" customFormat="1" ht="20.25" customHeight="1" x14ac:dyDescent="0.2">
      <c r="A8" s="450" t="s">
        <v>5</v>
      </c>
      <c r="B8" s="452" t="s">
        <v>6</v>
      </c>
      <c r="C8" s="452"/>
      <c r="F8" s="452" t="s">
        <v>7</v>
      </c>
      <c r="G8" s="452"/>
      <c r="I8" s="454" t="s">
        <v>71</v>
      </c>
      <c r="J8" s="455"/>
      <c r="K8" s="455"/>
      <c r="L8" s="455"/>
      <c r="M8" s="455"/>
      <c r="N8" s="456"/>
      <c r="O8" s="457" t="s">
        <v>71</v>
      </c>
      <c r="P8" s="457"/>
      <c r="Q8" s="457"/>
      <c r="R8" s="457"/>
      <c r="S8" s="457"/>
      <c r="T8" s="457"/>
      <c r="U8" s="457"/>
      <c r="V8" s="457"/>
      <c r="W8" s="458"/>
    </row>
    <row r="9" spans="1:23" ht="38.25" x14ac:dyDescent="0.2">
      <c r="A9" s="451"/>
      <c r="B9" s="453"/>
      <c r="C9" s="453"/>
      <c r="D9" s="24"/>
      <c r="E9" s="24"/>
      <c r="F9" s="453"/>
      <c r="G9" s="453"/>
      <c r="I9" s="277" t="s">
        <v>8</v>
      </c>
      <c r="J9" s="277" t="s">
        <v>32</v>
      </c>
      <c r="K9" s="463" t="s">
        <v>37</v>
      </c>
      <c r="L9" s="418"/>
      <c r="M9" s="463" t="s">
        <v>40</v>
      </c>
      <c r="N9" s="418"/>
      <c r="O9" s="463" t="s">
        <v>48</v>
      </c>
      <c r="P9" s="464"/>
      <c r="Q9" s="464"/>
      <c r="R9" s="418"/>
      <c r="S9" s="277" t="s">
        <v>52</v>
      </c>
      <c r="T9" s="277" t="s">
        <v>57</v>
      </c>
      <c r="U9" s="277" t="s">
        <v>60</v>
      </c>
      <c r="V9" s="277" t="s">
        <v>65</v>
      </c>
      <c r="W9" s="277" t="s">
        <v>9</v>
      </c>
    </row>
    <row r="10" spans="1:23" x14ac:dyDescent="0.2">
      <c r="A10" s="8" t="s">
        <v>12</v>
      </c>
      <c r="B10" s="414" t="s">
        <v>13</v>
      </c>
      <c r="C10" s="307"/>
      <c r="E10" s="414" t="s">
        <v>13</v>
      </c>
      <c r="F10" s="307"/>
      <c r="G10" s="307"/>
      <c r="I10" s="23" t="s">
        <v>13</v>
      </c>
      <c r="J10" s="23" t="s">
        <v>13</v>
      </c>
      <c r="K10" s="462" t="s">
        <v>13</v>
      </c>
      <c r="L10" s="307"/>
      <c r="M10" s="462" t="s">
        <v>13</v>
      </c>
      <c r="N10" s="307"/>
      <c r="O10" s="462" t="s">
        <v>13</v>
      </c>
      <c r="P10" s="307"/>
      <c r="Q10" s="307"/>
      <c r="R10" s="307"/>
      <c r="S10" s="23" t="s">
        <v>13</v>
      </c>
      <c r="T10" s="23" t="s">
        <v>13</v>
      </c>
      <c r="U10" s="23" t="s">
        <v>13</v>
      </c>
      <c r="V10" s="23" t="s">
        <v>13</v>
      </c>
      <c r="W10" s="11" t="s">
        <v>13</v>
      </c>
    </row>
    <row r="11" spans="1:23" x14ac:dyDescent="0.2">
      <c r="A11" s="399" t="s">
        <v>14</v>
      </c>
      <c r="B11" s="468" t="s">
        <v>15</v>
      </c>
      <c r="C11" s="343"/>
      <c r="E11" s="468" t="s">
        <v>16</v>
      </c>
      <c r="F11" s="334"/>
      <c r="G11" s="335"/>
      <c r="I11" s="21">
        <v>1707120</v>
      </c>
      <c r="J11" s="22" t="s">
        <v>17</v>
      </c>
      <c r="K11" s="466" t="s">
        <v>17</v>
      </c>
      <c r="L11" s="335"/>
      <c r="M11" s="466" t="s">
        <v>17</v>
      </c>
      <c r="N11" s="335"/>
      <c r="O11" s="466" t="s">
        <v>17</v>
      </c>
      <c r="P11" s="334"/>
      <c r="Q11" s="334"/>
      <c r="R11" s="335"/>
      <c r="S11" s="22" t="s">
        <v>17</v>
      </c>
      <c r="T11" s="22" t="s">
        <v>17</v>
      </c>
      <c r="U11" s="22" t="s">
        <v>17</v>
      </c>
      <c r="V11" s="22" t="s">
        <v>17</v>
      </c>
      <c r="W11" s="21">
        <f>SUM(I11:V11)</f>
        <v>1707120</v>
      </c>
    </row>
    <row r="12" spans="1:23" x14ac:dyDescent="0.2">
      <c r="A12" s="410"/>
      <c r="B12" s="469"/>
      <c r="C12" s="418"/>
      <c r="E12" s="467" t="s">
        <v>9</v>
      </c>
      <c r="F12" s="334"/>
      <c r="G12" s="335"/>
      <c r="I12" s="19">
        <f>SUM(I11)</f>
        <v>1707120</v>
      </c>
      <c r="J12" s="20" t="s">
        <v>17</v>
      </c>
      <c r="K12" s="467" t="s">
        <v>17</v>
      </c>
      <c r="L12" s="335"/>
      <c r="M12" s="467" t="s">
        <v>17</v>
      </c>
      <c r="N12" s="335"/>
      <c r="O12" s="467" t="s">
        <v>17</v>
      </c>
      <c r="P12" s="334"/>
      <c r="Q12" s="334"/>
      <c r="R12" s="335"/>
      <c r="S12" s="20" t="s">
        <v>17</v>
      </c>
      <c r="T12" s="20" t="s">
        <v>17</v>
      </c>
      <c r="U12" s="20" t="s">
        <v>17</v>
      </c>
      <c r="V12" s="20" t="s">
        <v>17</v>
      </c>
      <c r="W12" s="285">
        <f t="shared" ref="W12:W34" si="0">SUM(I12:V12)</f>
        <v>1707120</v>
      </c>
    </row>
    <row r="13" spans="1:23" x14ac:dyDescent="0.2">
      <c r="A13" s="410"/>
      <c r="B13" s="468" t="s">
        <v>18</v>
      </c>
      <c r="C13" s="343"/>
      <c r="E13" s="468" t="s">
        <v>16</v>
      </c>
      <c r="F13" s="334"/>
      <c r="G13" s="335"/>
      <c r="I13" s="21">
        <v>4609586</v>
      </c>
      <c r="J13" s="22" t="s">
        <v>17</v>
      </c>
      <c r="K13" s="465">
        <v>3298044</v>
      </c>
      <c r="L13" s="335"/>
      <c r="M13" s="466" t="s">
        <v>17</v>
      </c>
      <c r="N13" s="335"/>
      <c r="O13" s="465">
        <v>1089120</v>
      </c>
      <c r="P13" s="334"/>
      <c r="Q13" s="334"/>
      <c r="R13" s="335"/>
      <c r="S13" s="22" t="s">
        <v>17</v>
      </c>
      <c r="T13" s="22" t="s">
        <v>17</v>
      </c>
      <c r="U13" s="22" t="s">
        <v>17</v>
      </c>
      <c r="V13" s="22" t="s">
        <v>17</v>
      </c>
      <c r="W13" s="286">
        <f t="shared" si="0"/>
        <v>8996750</v>
      </c>
    </row>
    <row r="14" spans="1:23" x14ac:dyDescent="0.2">
      <c r="A14" s="400"/>
      <c r="B14" s="469"/>
      <c r="C14" s="418"/>
      <c r="E14" s="467" t="s">
        <v>9</v>
      </c>
      <c r="F14" s="334"/>
      <c r="G14" s="335"/>
      <c r="I14" s="19">
        <f>SUM(I13)</f>
        <v>4609586</v>
      </c>
      <c r="J14" s="20" t="s">
        <v>17</v>
      </c>
      <c r="K14" s="470">
        <v>3298044</v>
      </c>
      <c r="L14" s="335"/>
      <c r="M14" s="467" t="s">
        <v>17</v>
      </c>
      <c r="N14" s="335"/>
      <c r="O14" s="470">
        <f>SUM(O13)</f>
        <v>1089120</v>
      </c>
      <c r="P14" s="334"/>
      <c r="Q14" s="334"/>
      <c r="R14" s="335"/>
      <c r="S14" s="20" t="s">
        <v>17</v>
      </c>
      <c r="T14" s="20" t="s">
        <v>17</v>
      </c>
      <c r="U14" s="20" t="s">
        <v>17</v>
      </c>
      <c r="V14" s="20" t="s">
        <v>17</v>
      </c>
      <c r="W14" s="285">
        <f t="shared" si="0"/>
        <v>8996750</v>
      </c>
    </row>
    <row r="15" spans="1:23" x14ac:dyDescent="0.2">
      <c r="A15" s="399" t="s">
        <v>19</v>
      </c>
      <c r="B15" s="468" t="s">
        <v>20</v>
      </c>
      <c r="C15" s="343"/>
      <c r="E15" s="468" t="s">
        <v>16</v>
      </c>
      <c r="F15" s="334"/>
      <c r="G15" s="335"/>
      <c r="I15" s="21">
        <v>226902</v>
      </c>
      <c r="J15" s="21">
        <v>9200</v>
      </c>
      <c r="K15" s="465">
        <v>23575</v>
      </c>
      <c r="L15" s="335"/>
      <c r="M15" s="466" t="s">
        <v>17</v>
      </c>
      <c r="N15" s="335"/>
      <c r="O15" s="465">
        <v>8802</v>
      </c>
      <c r="P15" s="334"/>
      <c r="Q15" s="334"/>
      <c r="R15" s="335"/>
      <c r="S15" s="22" t="s">
        <v>17</v>
      </c>
      <c r="T15" s="22" t="s">
        <v>17</v>
      </c>
      <c r="U15" s="22" t="s">
        <v>17</v>
      </c>
      <c r="V15" s="22" t="s">
        <v>17</v>
      </c>
      <c r="W15" s="286">
        <f t="shared" si="0"/>
        <v>268479</v>
      </c>
    </row>
    <row r="16" spans="1:23" x14ac:dyDescent="0.2">
      <c r="A16" s="410"/>
      <c r="B16" s="469"/>
      <c r="C16" s="418"/>
      <c r="E16" s="467" t="s">
        <v>9</v>
      </c>
      <c r="F16" s="334"/>
      <c r="G16" s="335"/>
      <c r="I16" s="19">
        <f>SUM(I15)</f>
        <v>226902</v>
      </c>
      <c r="J16" s="19">
        <f>SUM(J15)</f>
        <v>9200</v>
      </c>
      <c r="K16" s="470">
        <v>23575</v>
      </c>
      <c r="L16" s="335"/>
      <c r="M16" s="467" t="s">
        <v>17</v>
      </c>
      <c r="N16" s="335"/>
      <c r="O16" s="470">
        <f>SUM(O15)</f>
        <v>8802</v>
      </c>
      <c r="P16" s="334"/>
      <c r="Q16" s="334"/>
      <c r="R16" s="335"/>
      <c r="S16" s="20" t="s">
        <v>17</v>
      </c>
      <c r="T16" s="20" t="s">
        <v>17</v>
      </c>
      <c r="U16" s="20" t="s">
        <v>17</v>
      </c>
      <c r="V16" s="20" t="s">
        <v>17</v>
      </c>
      <c r="W16" s="285">
        <f t="shared" si="0"/>
        <v>268479</v>
      </c>
    </row>
    <row r="17" spans="1:23" x14ac:dyDescent="0.2">
      <c r="A17" s="410"/>
      <c r="B17" s="468" t="s">
        <v>21</v>
      </c>
      <c r="C17" s="343"/>
      <c r="E17" s="468" t="s">
        <v>16</v>
      </c>
      <c r="F17" s="334"/>
      <c r="G17" s="335"/>
      <c r="I17" s="298">
        <f>1206041.19+47700</f>
        <v>1253741.19</v>
      </c>
      <c r="J17" s="21">
        <v>15398</v>
      </c>
      <c r="K17" s="465">
        <v>1485867</v>
      </c>
      <c r="L17" s="335"/>
      <c r="M17" s="471">
        <f>170630.05+142800</f>
        <v>313430.05</v>
      </c>
      <c r="N17" s="472"/>
      <c r="O17" s="465">
        <v>502795.15</v>
      </c>
      <c r="P17" s="334"/>
      <c r="Q17" s="334"/>
      <c r="R17" s="335"/>
      <c r="S17" s="21">
        <v>74930</v>
      </c>
      <c r="T17" s="21">
        <v>238160.45</v>
      </c>
      <c r="U17" s="22" t="s">
        <v>17</v>
      </c>
      <c r="V17" s="22" t="s">
        <v>17</v>
      </c>
      <c r="W17" s="286">
        <f t="shared" si="0"/>
        <v>3884321.84</v>
      </c>
    </row>
    <row r="18" spans="1:23" x14ac:dyDescent="0.2">
      <c r="A18" s="410"/>
      <c r="B18" s="469"/>
      <c r="C18" s="418"/>
      <c r="E18" s="467" t="s">
        <v>9</v>
      </c>
      <c r="F18" s="334"/>
      <c r="G18" s="335"/>
      <c r="I18" s="299">
        <f>SUM(I17)</f>
        <v>1253741.19</v>
      </c>
      <c r="J18" s="19">
        <f>SUM(J17)</f>
        <v>15398</v>
      </c>
      <c r="K18" s="470">
        <v>1485867</v>
      </c>
      <c r="L18" s="335"/>
      <c r="M18" s="470">
        <f>SUM(M17)</f>
        <v>313430.05</v>
      </c>
      <c r="N18" s="335"/>
      <c r="O18" s="470">
        <f>SUM(O17)</f>
        <v>502795.15</v>
      </c>
      <c r="P18" s="334"/>
      <c r="Q18" s="334"/>
      <c r="R18" s="335"/>
      <c r="S18" s="19">
        <f>SUM(S17)</f>
        <v>74930</v>
      </c>
      <c r="T18" s="19">
        <f>SUM(T17)</f>
        <v>238160.45</v>
      </c>
      <c r="U18" s="20" t="s">
        <v>17</v>
      </c>
      <c r="V18" s="20" t="s">
        <v>17</v>
      </c>
      <c r="W18" s="285">
        <f t="shared" si="0"/>
        <v>3884321.84</v>
      </c>
    </row>
    <row r="19" spans="1:23" x14ac:dyDescent="0.2">
      <c r="A19" s="410"/>
      <c r="B19" s="468" t="s">
        <v>22</v>
      </c>
      <c r="C19" s="343"/>
      <c r="E19" s="468" t="s">
        <v>16</v>
      </c>
      <c r="F19" s="334"/>
      <c r="G19" s="335"/>
      <c r="I19" s="21">
        <f>527735.9+690</f>
        <v>528425.9</v>
      </c>
      <c r="J19" s="22" t="s">
        <v>17</v>
      </c>
      <c r="K19" s="465">
        <v>1121015.46</v>
      </c>
      <c r="L19" s="335"/>
      <c r="M19" s="465">
        <v>46100</v>
      </c>
      <c r="N19" s="335"/>
      <c r="O19" s="465">
        <v>436195.34</v>
      </c>
      <c r="P19" s="334"/>
      <c r="Q19" s="334"/>
      <c r="R19" s="335"/>
      <c r="S19" s="22" t="s">
        <v>17</v>
      </c>
      <c r="T19" s="21">
        <v>47184</v>
      </c>
      <c r="U19" s="21">
        <v>2220</v>
      </c>
      <c r="V19" s="22" t="s">
        <v>17</v>
      </c>
      <c r="W19" s="286">
        <f t="shared" si="0"/>
        <v>2181140.6999999997</v>
      </c>
    </row>
    <row r="20" spans="1:23" x14ac:dyDescent="0.2">
      <c r="A20" s="410"/>
      <c r="B20" s="469"/>
      <c r="C20" s="418"/>
      <c r="E20" s="467" t="s">
        <v>9</v>
      </c>
      <c r="F20" s="334"/>
      <c r="G20" s="335"/>
      <c r="I20" s="19">
        <f>SUM(I19)</f>
        <v>528425.9</v>
      </c>
      <c r="J20" s="20" t="s">
        <v>17</v>
      </c>
      <c r="K20" s="470">
        <v>1121015.46</v>
      </c>
      <c r="L20" s="335"/>
      <c r="M20" s="470">
        <f>SUM(M19)</f>
        <v>46100</v>
      </c>
      <c r="N20" s="335"/>
      <c r="O20" s="470">
        <f>SUM(O19)</f>
        <v>436195.34</v>
      </c>
      <c r="P20" s="334"/>
      <c r="Q20" s="334"/>
      <c r="R20" s="335"/>
      <c r="S20" s="20" t="s">
        <v>17</v>
      </c>
      <c r="T20" s="19">
        <f>SUM(T19)</f>
        <v>47184</v>
      </c>
      <c r="U20" s="19">
        <f>SUM(U19)</f>
        <v>2220</v>
      </c>
      <c r="V20" s="20" t="s">
        <v>17</v>
      </c>
      <c r="W20" s="285">
        <f t="shared" si="0"/>
        <v>2181140.6999999997</v>
      </c>
    </row>
    <row r="21" spans="1:23" x14ac:dyDescent="0.2">
      <c r="A21" s="410"/>
      <c r="B21" s="468" t="s">
        <v>23</v>
      </c>
      <c r="C21" s="343"/>
      <c r="E21" s="468" t="s">
        <v>16</v>
      </c>
      <c r="F21" s="334"/>
      <c r="G21" s="335"/>
      <c r="I21" s="21">
        <v>919424.98</v>
      </c>
      <c r="J21" s="22" t="s">
        <v>17</v>
      </c>
      <c r="K21" s="465">
        <v>33568.980000000003</v>
      </c>
      <c r="L21" s="335"/>
      <c r="M21" s="466" t="s">
        <v>17</v>
      </c>
      <c r="N21" s="335"/>
      <c r="O21" s="466" t="s">
        <v>17</v>
      </c>
      <c r="P21" s="334"/>
      <c r="Q21" s="334"/>
      <c r="R21" s="335"/>
      <c r="S21" s="22" t="s">
        <v>17</v>
      </c>
      <c r="T21" s="22" t="s">
        <v>17</v>
      </c>
      <c r="U21" s="22" t="s">
        <v>17</v>
      </c>
      <c r="V21" s="22" t="s">
        <v>17</v>
      </c>
      <c r="W21" s="286">
        <f t="shared" si="0"/>
        <v>952993.96</v>
      </c>
    </row>
    <row r="22" spans="1:23" x14ac:dyDescent="0.2">
      <c r="A22" s="400"/>
      <c r="B22" s="469"/>
      <c r="C22" s="418"/>
      <c r="E22" s="467" t="s">
        <v>9</v>
      </c>
      <c r="F22" s="334"/>
      <c r="G22" s="335"/>
      <c r="I22" s="19">
        <f>SUM(I21)</f>
        <v>919424.98</v>
      </c>
      <c r="J22" s="20" t="s">
        <v>17</v>
      </c>
      <c r="K22" s="470">
        <v>33568.980000000003</v>
      </c>
      <c r="L22" s="335"/>
      <c r="M22" s="467" t="s">
        <v>17</v>
      </c>
      <c r="N22" s="335"/>
      <c r="O22" s="467" t="s">
        <v>17</v>
      </c>
      <c r="P22" s="334"/>
      <c r="Q22" s="334"/>
      <c r="R22" s="335"/>
      <c r="S22" s="20" t="s">
        <v>17</v>
      </c>
      <c r="T22" s="20" t="s">
        <v>17</v>
      </c>
      <c r="U22" s="20" t="s">
        <v>17</v>
      </c>
      <c r="V22" s="20" t="s">
        <v>17</v>
      </c>
      <c r="W22" s="285">
        <f t="shared" si="0"/>
        <v>952993.96</v>
      </c>
    </row>
    <row r="23" spans="1:23" x14ac:dyDescent="0.2">
      <c r="A23" s="399" t="s">
        <v>24</v>
      </c>
      <c r="B23" s="468" t="s">
        <v>25</v>
      </c>
      <c r="C23" s="343"/>
      <c r="E23" s="468" t="s">
        <v>16</v>
      </c>
      <c r="F23" s="334"/>
      <c r="G23" s="335"/>
      <c r="I23" s="21">
        <v>162340</v>
      </c>
      <c r="J23" s="22" t="s">
        <v>17</v>
      </c>
      <c r="K23" s="465">
        <v>38600</v>
      </c>
      <c r="L23" s="335"/>
      <c r="M23" s="466" t="s">
        <v>17</v>
      </c>
      <c r="N23" s="335"/>
      <c r="O23" s="465">
        <v>221606</v>
      </c>
      <c r="P23" s="334"/>
      <c r="Q23" s="334"/>
      <c r="R23" s="335"/>
      <c r="S23" s="22" t="s">
        <v>17</v>
      </c>
      <c r="T23" s="22" t="s">
        <v>17</v>
      </c>
      <c r="U23" s="22" t="s">
        <v>17</v>
      </c>
      <c r="V23" s="22" t="s">
        <v>17</v>
      </c>
      <c r="W23" s="286">
        <f t="shared" si="0"/>
        <v>422546</v>
      </c>
    </row>
    <row r="24" spans="1:23" x14ac:dyDescent="0.2">
      <c r="A24" s="410"/>
      <c r="B24" s="469"/>
      <c r="C24" s="418"/>
      <c r="E24" s="467" t="s">
        <v>9</v>
      </c>
      <c r="F24" s="334"/>
      <c r="G24" s="335"/>
      <c r="I24" s="19">
        <f>SUM(I23)</f>
        <v>162340</v>
      </c>
      <c r="J24" s="20" t="s">
        <v>17</v>
      </c>
      <c r="K24" s="470">
        <v>38600</v>
      </c>
      <c r="L24" s="335"/>
      <c r="M24" s="467" t="s">
        <v>17</v>
      </c>
      <c r="N24" s="335"/>
      <c r="O24" s="470">
        <f>SUM(O23)</f>
        <v>221606</v>
      </c>
      <c r="P24" s="334"/>
      <c r="Q24" s="334"/>
      <c r="R24" s="335"/>
      <c r="S24" s="20" t="s">
        <v>17</v>
      </c>
      <c r="T24" s="20" t="s">
        <v>17</v>
      </c>
      <c r="U24" s="20" t="s">
        <v>17</v>
      </c>
      <c r="V24" s="20" t="s">
        <v>17</v>
      </c>
      <c r="W24" s="285">
        <f t="shared" si="0"/>
        <v>422546</v>
      </c>
    </row>
    <row r="25" spans="1:23" x14ac:dyDescent="0.2">
      <c r="A25" s="410"/>
      <c r="B25" s="468" t="s">
        <v>44</v>
      </c>
      <c r="C25" s="343"/>
      <c r="E25" s="468" t="s">
        <v>16</v>
      </c>
      <c r="F25" s="334"/>
      <c r="G25" s="335"/>
      <c r="I25" s="22" t="s">
        <v>17</v>
      </c>
      <c r="J25" s="22" t="s">
        <v>17</v>
      </c>
      <c r="K25" s="466" t="s">
        <v>17</v>
      </c>
      <c r="L25" s="335"/>
      <c r="M25" s="466" t="s">
        <v>17</v>
      </c>
      <c r="N25" s="335"/>
      <c r="O25" s="471">
        <f>498598+2724000</f>
        <v>3222598</v>
      </c>
      <c r="P25" s="475"/>
      <c r="Q25" s="475"/>
      <c r="R25" s="472"/>
      <c r="S25" s="22" t="s">
        <v>17</v>
      </c>
      <c r="T25" s="22" t="s">
        <v>17</v>
      </c>
      <c r="U25" s="22" t="s">
        <v>17</v>
      </c>
      <c r="V25" s="22" t="s">
        <v>17</v>
      </c>
      <c r="W25" s="286">
        <f t="shared" si="0"/>
        <v>3222598</v>
      </c>
    </row>
    <row r="26" spans="1:23" ht="18.75" customHeight="1" x14ac:dyDescent="0.2">
      <c r="A26" s="410"/>
      <c r="B26" s="473"/>
      <c r="C26" s="474"/>
      <c r="E26" s="468" t="s">
        <v>43</v>
      </c>
      <c r="F26" s="476"/>
      <c r="G26" s="477"/>
      <c r="I26" s="22" t="s">
        <v>17</v>
      </c>
      <c r="J26" s="22" t="s">
        <v>17</v>
      </c>
      <c r="K26" s="466" t="s">
        <v>17</v>
      </c>
      <c r="L26" s="335"/>
      <c r="M26" s="466" t="s">
        <v>17</v>
      </c>
      <c r="N26" s="335"/>
      <c r="O26" s="465">
        <v>2097299</v>
      </c>
      <c r="P26" s="334"/>
      <c r="Q26" s="334"/>
      <c r="R26" s="335"/>
      <c r="S26" s="22" t="s">
        <v>17</v>
      </c>
      <c r="T26" s="22" t="s">
        <v>17</v>
      </c>
      <c r="U26" s="22" t="s">
        <v>17</v>
      </c>
      <c r="V26" s="22" t="s">
        <v>17</v>
      </c>
      <c r="W26" s="286">
        <f t="shared" si="0"/>
        <v>2097299</v>
      </c>
    </row>
    <row r="27" spans="1:23" x14ac:dyDescent="0.2">
      <c r="A27" s="400"/>
      <c r="B27" s="469"/>
      <c r="C27" s="418"/>
      <c r="E27" s="467" t="s">
        <v>9</v>
      </c>
      <c r="F27" s="334"/>
      <c r="G27" s="335"/>
      <c r="I27" s="20" t="s">
        <v>17</v>
      </c>
      <c r="J27" s="20" t="s">
        <v>17</v>
      </c>
      <c r="K27" s="467" t="s">
        <v>17</v>
      </c>
      <c r="L27" s="335"/>
      <c r="M27" s="467" t="s">
        <v>17</v>
      </c>
      <c r="N27" s="335"/>
      <c r="O27" s="470">
        <f>SUM(O25:R26)</f>
        <v>5319897</v>
      </c>
      <c r="P27" s="334"/>
      <c r="Q27" s="334"/>
      <c r="R27" s="335"/>
      <c r="S27" s="20" t="s">
        <v>17</v>
      </c>
      <c r="T27" s="20" t="s">
        <v>17</v>
      </c>
      <c r="U27" s="20" t="s">
        <v>17</v>
      </c>
      <c r="V27" s="20" t="s">
        <v>17</v>
      </c>
      <c r="W27" s="285">
        <f t="shared" si="0"/>
        <v>5319897</v>
      </c>
    </row>
    <row r="28" spans="1:23" x14ac:dyDescent="0.2">
      <c r="A28" s="399" t="s">
        <v>26</v>
      </c>
      <c r="B28" s="468" t="s">
        <v>27</v>
      </c>
      <c r="C28" s="343"/>
      <c r="E28" s="468" t="s">
        <v>16</v>
      </c>
      <c r="F28" s="334"/>
      <c r="G28" s="335"/>
      <c r="I28" s="22" t="s">
        <v>17</v>
      </c>
      <c r="J28" s="22" t="s">
        <v>17</v>
      </c>
      <c r="K28" s="466" t="s">
        <v>17</v>
      </c>
      <c r="L28" s="335"/>
      <c r="M28" s="466" t="s">
        <v>17</v>
      </c>
      <c r="N28" s="335"/>
      <c r="O28" s="466" t="s">
        <v>17</v>
      </c>
      <c r="P28" s="334"/>
      <c r="Q28" s="334"/>
      <c r="R28" s="335"/>
      <c r="S28" s="22" t="s">
        <v>17</v>
      </c>
      <c r="T28" s="22" t="s">
        <v>17</v>
      </c>
      <c r="U28" s="22" t="s">
        <v>17</v>
      </c>
      <c r="V28" s="22" t="s">
        <v>17</v>
      </c>
      <c r="W28" s="286">
        <f t="shared" si="0"/>
        <v>0</v>
      </c>
    </row>
    <row r="29" spans="1:23" x14ac:dyDescent="0.2">
      <c r="A29" s="400"/>
      <c r="B29" s="469"/>
      <c r="C29" s="418"/>
      <c r="E29" s="467" t="s">
        <v>9</v>
      </c>
      <c r="F29" s="334"/>
      <c r="G29" s="335"/>
      <c r="I29" s="20" t="s">
        <v>17</v>
      </c>
      <c r="J29" s="20" t="s">
        <v>17</v>
      </c>
      <c r="K29" s="467" t="s">
        <v>17</v>
      </c>
      <c r="L29" s="335"/>
      <c r="M29" s="467" t="s">
        <v>17</v>
      </c>
      <c r="N29" s="335"/>
      <c r="O29" s="467" t="s">
        <v>17</v>
      </c>
      <c r="P29" s="334"/>
      <c r="Q29" s="334"/>
      <c r="R29" s="335"/>
      <c r="S29" s="20" t="s">
        <v>17</v>
      </c>
      <c r="T29" s="20" t="s">
        <v>17</v>
      </c>
      <c r="U29" s="20" t="s">
        <v>17</v>
      </c>
      <c r="V29" s="20" t="s">
        <v>17</v>
      </c>
      <c r="W29" s="286">
        <f t="shared" si="0"/>
        <v>0</v>
      </c>
    </row>
    <row r="30" spans="1:23" x14ac:dyDescent="0.2">
      <c r="A30" s="399" t="s">
        <v>28</v>
      </c>
      <c r="B30" s="468" t="s">
        <v>29</v>
      </c>
      <c r="C30" s="343"/>
      <c r="E30" s="468" t="s">
        <v>16</v>
      </c>
      <c r="F30" s="334"/>
      <c r="G30" s="335"/>
      <c r="I30" s="22" t="s">
        <v>17</v>
      </c>
      <c r="J30" s="21">
        <v>20000</v>
      </c>
      <c r="K30" s="465">
        <v>1610000</v>
      </c>
      <c r="L30" s="335"/>
      <c r="M30" s="465">
        <v>81300</v>
      </c>
      <c r="N30" s="335"/>
      <c r="O30" s="466" t="s">
        <v>17</v>
      </c>
      <c r="P30" s="334"/>
      <c r="Q30" s="334"/>
      <c r="R30" s="335"/>
      <c r="S30" s="22" t="s">
        <v>17</v>
      </c>
      <c r="T30" s="21">
        <v>80000</v>
      </c>
      <c r="U30" s="22" t="s">
        <v>17</v>
      </c>
      <c r="V30" s="22" t="s">
        <v>17</v>
      </c>
      <c r="W30" s="286">
        <f t="shared" si="0"/>
        <v>1791300</v>
      </c>
    </row>
    <row r="31" spans="1:23" x14ac:dyDescent="0.2">
      <c r="A31" s="400"/>
      <c r="B31" s="469"/>
      <c r="C31" s="418"/>
      <c r="E31" s="467" t="s">
        <v>9</v>
      </c>
      <c r="F31" s="334"/>
      <c r="G31" s="335"/>
      <c r="I31" s="20" t="s">
        <v>17</v>
      </c>
      <c r="J31" s="19">
        <f>SUM(J30)</f>
        <v>20000</v>
      </c>
      <c r="K31" s="470">
        <v>1610000</v>
      </c>
      <c r="L31" s="335"/>
      <c r="M31" s="470">
        <f>SUM(M30)</f>
        <v>81300</v>
      </c>
      <c r="N31" s="335"/>
      <c r="O31" s="467" t="s">
        <v>17</v>
      </c>
      <c r="P31" s="334"/>
      <c r="Q31" s="334"/>
      <c r="R31" s="335"/>
      <c r="S31" s="20" t="s">
        <v>17</v>
      </c>
      <c r="T31" s="19">
        <f>SUM(T30)</f>
        <v>80000</v>
      </c>
      <c r="U31" s="20" t="s">
        <v>17</v>
      </c>
      <c r="V31" s="20" t="s">
        <v>17</v>
      </c>
      <c r="W31" s="285">
        <f t="shared" si="0"/>
        <v>1791300</v>
      </c>
    </row>
    <row r="32" spans="1:23" x14ac:dyDescent="0.2">
      <c r="A32" s="399" t="s">
        <v>63</v>
      </c>
      <c r="B32" s="468" t="s">
        <v>63</v>
      </c>
      <c r="C32" s="343"/>
      <c r="E32" s="468" t="s">
        <v>16</v>
      </c>
      <c r="F32" s="334"/>
      <c r="G32" s="335"/>
      <c r="I32" s="22" t="s">
        <v>17</v>
      </c>
      <c r="J32" s="22" t="s">
        <v>17</v>
      </c>
      <c r="K32" s="466" t="s">
        <v>17</v>
      </c>
      <c r="L32" s="335"/>
      <c r="M32" s="466" t="s">
        <v>17</v>
      </c>
      <c r="N32" s="335"/>
      <c r="O32" s="466" t="s">
        <v>17</v>
      </c>
      <c r="P32" s="334"/>
      <c r="Q32" s="334"/>
      <c r="R32" s="335"/>
      <c r="S32" s="22" t="s">
        <v>17</v>
      </c>
      <c r="T32" s="22" t="s">
        <v>17</v>
      </c>
      <c r="U32" s="22" t="s">
        <v>17</v>
      </c>
      <c r="V32" s="21">
        <v>6335075.4400000004</v>
      </c>
      <c r="W32" s="286">
        <f t="shared" si="0"/>
        <v>6335075.4400000004</v>
      </c>
    </row>
    <row r="33" spans="1:23" x14ac:dyDescent="0.2">
      <c r="A33" s="400"/>
      <c r="B33" s="469"/>
      <c r="C33" s="418"/>
      <c r="E33" s="467" t="s">
        <v>9</v>
      </c>
      <c r="F33" s="334"/>
      <c r="G33" s="335"/>
      <c r="I33" s="20" t="s">
        <v>17</v>
      </c>
      <c r="J33" s="20" t="s">
        <v>17</v>
      </c>
      <c r="K33" s="467" t="s">
        <v>17</v>
      </c>
      <c r="L33" s="335"/>
      <c r="M33" s="467" t="s">
        <v>17</v>
      </c>
      <c r="N33" s="335"/>
      <c r="O33" s="467" t="s">
        <v>17</v>
      </c>
      <c r="P33" s="334"/>
      <c r="Q33" s="334"/>
      <c r="R33" s="335"/>
      <c r="S33" s="20" t="s">
        <v>17</v>
      </c>
      <c r="T33" s="20" t="s">
        <v>17</v>
      </c>
      <c r="U33" s="20" t="s">
        <v>17</v>
      </c>
      <c r="V33" s="19">
        <f>SUM(V32)</f>
        <v>6335075.4400000004</v>
      </c>
      <c r="W33" s="285">
        <f t="shared" si="0"/>
        <v>6335075.4400000004</v>
      </c>
    </row>
    <row r="34" spans="1:23" ht="15" thickBot="1" x14ac:dyDescent="0.25">
      <c r="A34" s="394" t="s">
        <v>9</v>
      </c>
      <c r="B34" s="395"/>
      <c r="C34" s="395"/>
      <c r="D34" s="395"/>
      <c r="E34" s="395"/>
      <c r="F34" s="395"/>
      <c r="G34" s="396"/>
      <c r="I34" s="18">
        <f>SUM(I24,I22,I20,I18,I16,I14,I12,I27,I29,I31,I33)</f>
        <v>9407540.0700000003</v>
      </c>
      <c r="J34" s="18">
        <f>SUM(J16,J18,J31)</f>
        <v>44598</v>
      </c>
      <c r="K34" s="478">
        <v>7610670.4400000004</v>
      </c>
      <c r="L34" s="396"/>
      <c r="M34" s="478">
        <f>SUM(M18,M20,M31)</f>
        <v>440830.05</v>
      </c>
      <c r="N34" s="396"/>
      <c r="O34" s="478">
        <f>SUM(O14,O16,O18,O20,O24,O27)</f>
        <v>7578415.4900000002</v>
      </c>
      <c r="P34" s="395"/>
      <c r="Q34" s="395"/>
      <c r="R34" s="396"/>
      <c r="S34" s="18">
        <f>SUM(S18)</f>
        <v>74930</v>
      </c>
      <c r="T34" s="18">
        <f>SUM(T18,T20,T31)</f>
        <v>365344.45</v>
      </c>
      <c r="U34" s="18">
        <f>SUM(U20)</f>
        <v>2220</v>
      </c>
      <c r="V34" s="18">
        <f>SUM(V33)</f>
        <v>6335075.4400000004</v>
      </c>
      <c r="W34" s="301">
        <f t="shared" si="0"/>
        <v>31859623.940000005</v>
      </c>
    </row>
    <row r="35" spans="1:23" ht="15" thickTop="1" x14ac:dyDescent="0.2">
      <c r="S35" s="300"/>
    </row>
  </sheetData>
  <mergeCells count="138">
    <mergeCell ref="A34:G34"/>
    <mergeCell ref="K34:L34"/>
    <mergeCell ref="M34:N34"/>
    <mergeCell ref="O34:R34"/>
    <mergeCell ref="O32:R32"/>
    <mergeCell ref="E33:G33"/>
    <mergeCell ref="K33:L33"/>
    <mergeCell ref="M33:N33"/>
    <mergeCell ref="O33:R33"/>
    <mergeCell ref="A32:A33"/>
    <mergeCell ref="B32:C33"/>
    <mergeCell ref="E32:G32"/>
    <mergeCell ref="K32:L32"/>
    <mergeCell ref="M32:N32"/>
    <mergeCell ref="O30:R30"/>
    <mergeCell ref="E31:G31"/>
    <mergeCell ref="K31:L31"/>
    <mergeCell ref="M31:N31"/>
    <mergeCell ref="O31:R31"/>
    <mergeCell ref="A30:A31"/>
    <mergeCell ref="B30:C31"/>
    <mergeCell ref="E30:G30"/>
    <mergeCell ref="K30:L30"/>
    <mergeCell ref="M30:N30"/>
    <mergeCell ref="A28:A29"/>
    <mergeCell ref="B28:C29"/>
    <mergeCell ref="E28:G28"/>
    <mergeCell ref="K28:L28"/>
    <mergeCell ref="E24:G24"/>
    <mergeCell ref="K24:L24"/>
    <mergeCell ref="M24:N24"/>
    <mergeCell ref="O24:R24"/>
    <mergeCell ref="M28:N28"/>
    <mergeCell ref="O28:R28"/>
    <mergeCell ref="E29:G29"/>
    <mergeCell ref="K29:L29"/>
    <mergeCell ref="M29:N29"/>
    <mergeCell ref="O29:R29"/>
    <mergeCell ref="K27:L27"/>
    <mergeCell ref="M27:N27"/>
    <mergeCell ref="O22:R22"/>
    <mergeCell ref="A23:A27"/>
    <mergeCell ref="B23:C24"/>
    <mergeCell ref="E23:G23"/>
    <mergeCell ref="K23:L23"/>
    <mergeCell ref="M23:N23"/>
    <mergeCell ref="B25:C27"/>
    <mergeCell ref="E25:G25"/>
    <mergeCell ref="K25:L25"/>
    <mergeCell ref="M25:N25"/>
    <mergeCell ref="E27:G27"/>
    <mergeCell ref="O25:R25"/>
    <mergeCell ref="E26:G26"/>
    <mergeCell ref="K26:L26"/>
    <mergeCell ref="M26:N26"/>
    <mergeCell ref="O26:R26"/>
    <mergeCell ref="O23:R23"/>
    <mergeCell ref="O27:R27"/>
    <mergeCell ref="E16:G16"/>
    <mergeCell ref="K16:L16"/>
    <mergeCell ref="M16:N16"/>
    <mergeCell ref="O16:R16"/>
    <mergeCell ref="A15:A22"/>
    <mergeCell ref="B15:C16"/>
    <mergeCell ref="E15:G15"/>
    <mergeCell ref="K15:L15"/>
    <mergeCell ref="M15:N15"/>
    <mergeCell ref="O19:R19"/>
    <mergeCell ref="E20:G20"/>
    <mergeCell ref="K20:L20"/>
    <mergeCell ref="M20:N20"/>
    <mergeCell ref="O20:R20"/>
    <mergeCell ref="O17:R17"/>
    <mergeCell ref="E18:G18"/>
    <mergeCell ref="K18:L18"/>
    <mergeCell ref="M18:N18"/>
    <mergeCell ref="O18:R18"/>
    <mergeCell ref="M21:N21"/>
    <mergeCell ref="O21:R21"/>
    <mergeCell ref="E22:G22"/>
    <mergeCell ref="K22:L22"/>
    <mergeCell ref="M22:N22"/>
    <mergeCell ref="A11:A14"/>
    <mergeCell ref="B11:C12"/>
    <mergeCell ref="E11:G11"/>
    <mergeCell ref="K11:L11"/>
    <mergeCell ref="M11:N11"/>
    <mergeCell ref="B21:C22"/>
    <mergeCell ref="E21:G21"/>
    <mergeCell ref="K21:L21"/>
    <mergeCell ref="O13:R13"/>
    <mergeCell ref="E14:G14"/>
    <mergeCell ref="K14:L14"/>
    <mergeCell ref="M14:N14"/>
    <mergeCell ref="O14:R14"/>
    <mergeCell ref="B13:C14"/>
    <mergeCell ref="E13:G13"/>
    <mergeCell ref="B17:C18"/>
    <mergeCell ref="E17:G17"/>
    <mergeCell ref="K17:L17"/>
    <mergeCell ref="M17:N17"/>
    <mergeCell ref="B19:C20"/>
    <mergeCell ref="E19:G19"/>
    <mergeCell ref="K19:L19"/>
    <mergeCell ref="M19:N19"/>
    <mergeCell ref="O15:R15"/>
    <mergeCell ref="O10:R10"/>
    <mergeCell ref="K9:L9"/>
    <mergeCell ref="M9:N9"/>
    <mergeCell ref="O9:R9"/>
    <mergeCell ref="K13:L13"/>
    <mergeCell ref="M13:N13"/>
    <mergeCell ref="B10:C10"/>
    <mergeCell ref="E10:G10"/>
    <mergeCell ref="K10:L10"/>
    <mergeCell ref="M10:N10"/>
    <mergeCell ref="O11:R11"/>
    <mergeCell ref="E12:G12"/>
    <mergeCell ref="K12:L12"/>
    <mergeCell ref="M12:N12"/>
    <mergeCell ref="O12:R12"/>
    <mergeCell ref="A8:A9"/>
    <mergeCell ref="B8:C9"/>
    <mergeCell ref="F8:G9"/>
    <mergeCell ref="I8:N8"/>
    <mergeCell ref="O8:W8"/>
    <mergeCell ref="A1:F1"/>
    <mergeCell ref="A3:B3"/>
    <mergeCell ref="C3:K3"/>
    <mergeCell ref="L3:M3"/>
    <mergeCell ref="N3:Q3"/>
    <mergeCell ref="A4:Q4"/>
    <mergeCell ref="A5:Q5"/>
    <mergeCell ref="A6:Q6"/>
    <mergeCell ref="A7:B7"/>
    <mergeCell ref="C7:K7"/>
    <mergeCell ref="L7:M7"/>
    <mergeCell ref="N7:Q7"/>
  </mergeCells>
  <printOptions horizontalCentered="1"/>
  <pageMargins left="0" right="0" top="0.47244094488188981" bottom="0" header="0.47244094488188981" footer="0.47244094488188981"/>
  <pageSetup paperSize="9" orientation="landscape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showGridLines="0" workbookViewId="0">
      <pane ySplit="2" topLeftCell="A3" activePane="bottomLeft" state="frozen"/>
      <selection pane="bottomLeft" activeCell="G24" sqref="G24"/>
    </sheetView>
  </sheetViews>
  <sheetFormatPr defaultRowHeight="14.25" x14ac:dyDescent="0.2"/>
  <cols>
    <col min="1" max="1" width="13.375" customWidth="1"/>
    <col min="2" max="2" width="0" hidden="1" customWidth="1"/>
    <col min="3" max="3" width="19" customWidth="1"/>
    <col min="4" max="4" width="3.375" hidden="1" customWidth="1"/>
    <col min="5" max="5" width="10.25" customWidth="1"/>
    <col min="6" max="6" width="11.75" customWidth="1"/>
    <col min="7" max="7" width="6.125" customWidth="1"/>
    <col min="8" max="8" width="13.875" customWidth="1"/>
    <col min="9" max="9" width="15.375" customWidth="1"/>
    <col min="10" max="10" width="35.875" customWidth="1"/>
    <col min="11" max="11" width="21.875" customWidth="1"/>
    <col min="12" max="12" width="13.875" customWidth="1"/>
    <col min="13" max="13" width="0.25" customWidth="1"/>
  </cols>
  <sheetData>
    <row r="1" spans="1:13" x14ac:dyDescent="0.2">
      <c r="A1" s="322"/>
      <c r="B1" s="307"/>
      <c r="C1" s="307"/>
      <c r="D1" s="307"/>
      <c r="E1" s="307"/>
      <c r="F1" s="307"/>
      <c r="G1" s="307"/>
      <c r="L1" s="1" t="s">
        <v>1</v>
      </c>
    </row>
    <row r="2" spans="1:13" ht="15.4" customHeight="1" x14ac:dyDescent="0.2"/>
    <row r="3" spans="1:13" ht="18" customHeight="1" x14ac:dyDescent="0.2">
      <c r="A3" s="421" t="s">
        <v>2</v>
      </c>
      <c r="B3" s="421"/>
      <c r="C3" s="421"/>
      <c r="D3" s="421"/>
      <c r="E3" s="421"/>
      <c r="F3" s="421"/>
      <c r="G3" s="421"/>
      <c r="H3" s="421"/>
      <c r="I3" s="67"/>
      <c r="J3" s="56"/>
      <c r="K3" s="56"/>
      <c r="L3" s="56"/>
      <c r="M3" s="56"/>
    </row>
    <row r="4" spans="1:13" ht="16.899999999999999" customHeight="1" x14ac:dyDescent="0.2">
      <c r="A4" s="420" t="s">
        <v>73</v>
      </c>
      <c r="B4" s="420"/>
      <c r="C4" s="420"/>
      <c r="D4" s="420"/>
      <c r="E4" s="420"/>
      <c r="F4" s="420"/>
      <c r="G4" s="420"/>
      <c r="H4" s="420"/>
      <c r="I4" s="68"/>
      <c r="J4" s="56"/>
      <c r="K4" s="56"/>
      <c r="L4" s="56"/>
      <c r="M4" s="56"/>
    </row>
    <row r="5" spans="1:13" ht="16.899999999999999" customHeight="1" x14ac:dyDescent="0.2">
      <c r="A5" s="420" t="s">
        <v>72</v>
      </c>
      <c r="B5" s="420"/>
      <c r="C5" s="420"/>
      <c r="D5" s="420"/>
      <c r="E5" s="420"/>
      <c r="F5" s="420"/>
      <c r="G5" s="420"/>
      <c r="H5" s="420"/>
      <c r="I5" s="68"/>
      <c r="J5" s="56"/>
      <c r="K5" s="56"/>
      <c r="L5" s="56"/>
      <c r="M5" s="56"/>
    </row>
    <row r="6" spans="1:13" ht="22.5" customHeight="1" x14ac:dyDescent="0.2"/>
    <row r="7" spans="1:13" x14ac:dyDescent="0.2">
      <c r="A7" s="479" t="s">
        <v>5</v>
      </c>
      <c r="B7" s="480" t="s">
        <v>6</v>
      </c>
      <c r="C7" s="481"/>
      <c r="E7" s="416" t="s">
        <v>71</v>
      </c>
      <c r="F7" s="334"/>
      <c r="G7" s="334"/>
      <c r="H7" s="335"/>
    </row>
    <row r="8" spans="1:13" ht="30" customHeight="1" x14ac:dyDescent="0.2">
      <c r="A8" s="422"/>
      <c r="B8" s="482"/>
      <c r="C8" s="424"/>
      <c r="E8" s="416" t="s">
        <v>70</v>
      </c>
      <c r="F8" s="335"/>
      <c r="G8" s="416" t="s">
        <v>9</v>
      </c>
      <c r="H8" s="335"/>
    </row>
    <row r="9" spans="1:13" x14ac:dyDescent="0.2">
      <c r="A9" s="8" t="s">
        <v>12</v>
      </c>
      <c r="C9" s="9" t="s">
        <v>13</v>
      </c>
      <c r="E9" s="462" t="s">
        <v>13</v>
      </c>
      <c r="F9" s="307"/>
      <c r="G9" s="356" t="s">
        <v>13</v>
      </c>
      <c r="H9" s="335"/>
    </row>
    <row r="10" spans="1:13" x14ac:dyDescent="0.2">
      <c r="A10" s="12" t="s">
        <v>24</v>
      </c>
      <c r="C10" s="25" t="s">
        <v>44</v>
      </c>
      <c r="E10" s="465">
        <v>2937511</v>
      </c>
      <c r="F10" s="335"/>
      <c r="G10" s="465">
        <v>2937511</v>
      </c>
      <c r="H10" s="335"/>
    </row>
    <row r="11" spans="1:13" ht="16.5" customHeight="1" thickBot="1" x14ac:dyDescent="0.25">
      <c r="A11" s="394" t="s">
        <v>9</v>
      </c>
      <c r="B11" s="395"/>
      <c r="C11" s="396"/>
      <c r="E11" s="483">
        <v>2937511</v>
      </c>
      <c r="F11" s="396"/>
      <c r="G11" s="483">
        <v>2937511</v>
      </c>
      <c r="H11" s="396"/>
    </row>
    <row r="12" spans="1:13" ht="0" hidden="1" customHeight="1" x14ac:dyDescent="0.2"/>
  </sheetData>
  <mergeCells count="16">
    <mergeCell ref="E9:F9"/>
    <mergeCell ref="G9:H9"/>
    <mergeCell ref="E10:F10"/>
    <mergeCell ref="G10:H10"/>
    <mergeCell ref="A11:C11"/>
    <mergeCell ref="E11:F11"/>
    <mergeCell ref="G11:H11"/>
    <mergeCell ref="A1:G1"/>
    <mergeCell ref="A7:A8"/>
    <mergeCell ref="B7:C8"/>
    <mergeCell ref="E7:H7"/>
    <mergeCell ref="E8:F8"/>
    <mergeCell ref="G8:H8"/>
    <mergeCell ref="A5:H5"/>
    <mergeCell ref="A4:H4"/>
    <mergeCell ref="A3:H3"/>
  </mergeCells>
  <printOptions horizontalCentered="1"/>
  <pageMargins left="1.1811023622047245" right="0.78740157480314965" top="0.78740157480314965" bottom="0.39370078740157483" header="0.39370078740157483" footer="0.39370078740157483"/>
  <pageSetup paperSize="9" orientation="portrait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5"/>
  <sheetViews>
    <sheetView showGridLines="0" workbookViewId="0">
      <pane ySplit="1" topLeftCell="A6" activePane="bottomLeft" state="frozen"/>
      <selection pane="bottomLeft" activeCell="G31" sqref="G31:H35"/>
    </sheetView>
  </sheetViews>
  <sheetFormatPr defaultRowHeight="14.25" x14ac:dyDescent="0.2"/>
  <cols>
    <col min="1" max="1" width="0.375" customWidth="1"/>
    <col min="2" max="2" width="25.25" customWidth="1"/>
    <col min="3" max="3" width="10.25" customWidth="1"/>
    <col min="4" max="4" width="6" customWidth="1"/>
    <col min="5" max="5" width="5.25" customWidth="1"/>
    <col min="6" max="6" width="12.625" customWidth="1"/>
    <col min="7" max="7" width="13.75" customWidth="1"/>
    <col min="8" max="8" width="4" customWidth="1"/>
    <col min="9" max="9" width="18.125" customWidth="1"/>
    <col min="10" max="10" width="17.875" customWidth="1"/>
    <col min="11" max="11" width="1.125" customWidth="1"/>
    <col min="12" max="12" width="16.625" customWidth="1"/>
    <col min="13" max="13" width="6.5" customWidth="1"/>
    <col min="14" max="14" width="9.75" customWidth="1"/>
    <col min="15" max="15" width="4.125" customWidth="1"/>
    <col min="16" max="16" width="0.5" customWidth="1"/>
    <col min="17" max="17" width="11.625" customWidth="1"/>
    <col min="18" max="22" width="16.25" customWidth="1"/>
  </cols>
  <sheetData>
    <row r="1" spans="1:22" ht="18" customHeight="1" x14ac:dyDescent="0.2">
      <c r="A1" s="441" t="s">
        <v>2</v>
      </c>
      <c r="B1" s="441"/>
      <c r="C1" s="441"/>
      <c r="D1" s="441"/>
      <c r="E1" s="441"/>
      <c r="F1" s="441"/>
      <c r="G1" s="441"/>
      <c r="H1" s="441"/>
      <c r="I1" s="441"/>
      <c r="J1" s="441"/>
      <c r="K1" s="441"/>
      <c r="L1" s="441"/>
      <c r="M1" s="56"/>
      <c r="N1" s="56"/>
      <c r="O1" s="56"/>
      <c r="P1" s="56"/>
    </row>
    <row r="2" spans="1:22" ht="16.899999999999999" customHeight="1" x14ac:dyDescent="0.2">
      <c r="A2" s="442" t="s">
        <v>218</v>
      </c>
      <c r="B2" s="442"/>
      <c r="C2" s="442"/>
      <c r="D2" s="442"/>
      <c r="E2" s="442"/>
      <c r="F2" s="442"/>
      <c r="G2" s="442"/>
      <c r="H2" s="442"/>
      <c r="I2" s="442"/>
      <c r="J2" s="442"/>
      <c r="K2" s="442"/>
      <c r="L2" s="442"/>
      <c r="M2" s="56"/>
      <c r="N2" s="56"/>
      <c r="O2" s="56"/>
      <c r="P2" s="56"/>
    </row>
    <row r="3" spans="1:22" ht="16.899999999999999" customHeight="1" x14ac:dyDescent="0.2">
      <c r="A3" s="484" t="s">
        <v>4</v>
      </c>
      <c r="B3" s="484"/>
      <c r="C3" s="484"/>
      <c r="D3" s="484"/>
      <c r="E3" s="484"/>
      <c r="F3" s="484"/>
      <c r="G3" s="484"/>
      <c r="H3" s="484"/>
      <c r="I3" s="484"/>
      <c r="J3" s="484"/>
      <c r="K3" s="484"/>
      <c r="L3" s="484"/>
      <c r="M3" s="56"/>
      <c r="N3" s="56"/>
      <c r="O3" s="56"/>
      <c r="P3" s="56"/>
    </row>
    <row r="4" spans="1:22" ht="31.5" x14ac:dyDescent="0.2">
      <c r="A4" s="486" t="s">
        <v>217</v>
      </c>
      <c r="B4" s="487"/>
      <c r="C4" s="488" t="s">
        <v>216</v>
      </c>
      <c r="D4" s="335"/>
      <c r="E4" s="488" t="s">
        <v>215</v>
      </c>
      <c r="F4" s="335"/>
      <c r="G4" s="488" t="s">
        <v>214</v>
      </c>
      <c r="H4" s="335"/>
      <c r="I4" s="51" t="s">
        <v>9</v>
      </c>
      <c r="J4" s="51" t="s">
        <v>121</v>
      </c>
      <c r="K4" s="488" t="s">
        <v>213</v>
      </c>
      <c r="L4" s="335"/>
      <c r="M4" s="488" t="s">
        <v>212</v>
      </c>
      <c r="N4" s="335"/>
      <c r="O4" s="488" t="s">
        <v>119</v>
      </c>
      <c r="P4" s="334"/>
      <c r="Q4" s="335"/>
      <c r="R4" s="51" t="s">
        <v>112</v>
      </c>
      <c r="S4" s="51" t="s">
        <v>211</v>
      </c>
      <c r="T4" s="51" t="s">
        <v>210</v>
      </c>
      <c r="U4" s="51" t="s">
        <v>209</v>
      </c>
      <c r="V4" s="51" t="s">
        <v>208</v>
      </c>
    </row>
    <row r="5" spans="1:22" ht="0" hidden="1" customHeight="1" x14ac:dyDescent="0.2">
      <c r="V5" s="50"/>
    </row>
    <row r="6" spans="1:22" x14ac:dyDescent="0.2">
      <c r="A6" s="489" t="s">
        <v>12</v>
      </c>
      <c r="B6" s="49" t="s">
        <v>207</v>
      </c>
      <c r="C6" s="492" t="s">
        <v>13</v>
      </c>
      <c r="D6" s="464"/>
      <c r="E6" s="492" t="s">
        <v>13</v>
      </c>
      <c r="F6" s="464"/>
      <c r="G6" s="492" t="s">
        <v>13</v>
      </c>
      <c r="H6" s="464"/>
      <c r="I6" s="48" t="s">
        <v>13</v>
      </c>
      <c r="J6" s="48" t="s">
        <v>13</v>
      </c>
      <c r="K6" s="492" t="s">
        <v>13</v>
      </c>
      <c r="L6" s="464"/>
      <c r="M6" s="492" t="s">
        <v>13</v>
      </c>
      <c r="N6" s="464"/>
      <c r="O6" s="492" t="s">
        <v>13</v>
      </c>
      <c r="P6" s="464"/>
      <c r="Q6" s="464"/>
      <c r="R6" s="48" t="s">
        <v>13</v>
      </c>
      <c r="S6" s="48" t="s">
        <v>13</v>
      </c>
      <c r="T6" s="48" t="s">
        <v>13</v>
      </c>
      <c r="U6" s="48" t="s">
        <v>13</v>
      </c>
      <c r="V6" s="47" t="s">
        <v>13</v>
      </c>
    </row>
    <row r="7" spans="1:22" x14ac:dyDescent="0.2">
      <c r="A7" s="490"/>
      <c r="B7" s="44" t="s">
        <v>206</v>
      </c>
      <c r="C7" s="485">
        <v>6877800</v>
      </c>
      <c r="D7" s="418"/>
      <c r="E7" s="485">
        <v>6335075.4400000004</v>
      </c>
      <c r="F7" s="418"/>
      <c r="G7" s="485">
        <v>0</v>
      </c>
      <c r="H7" s="418"/>
      <c r="I7" s="43">
        <v>6335075.4400000004</v>
      </c>
      <c r="J7" s="43">
        <v>0</v>
      </c>
      <c r="K7" s="485">
        <v>0</v>
      </c>
      <c r="L7" s="418"/>
      <c r="M7" s="485">
        <v>0</v>
      </c>
      <c r="N7" s="418"/>
      <c r="O7" s="485">
        <v>0</v>
      </c>
      <c r="P7" s="464"/>
      <c r="Q7" s="418"/>
      <c r="R7" s="43">
        <v>0</v>
      </c>
      <c r="S7" s="43">
        <v>0</v>
      </c>
      <c r="T7" s="43">
        <v>0</v>
      </c>
      <c r="U7" s="43">
        <v>0</v>
      </c>
      <c r="V7" s="43">
        <v>6335075.4400000004</v>
      </c>
    </row>
    <row r="8" spans="1:22" x14ac:dyDescent="0.2">
      <c r="A8" s="490"/>
      <c r="B8" s="44" t="s">
        <v>205</v>
      </c>
      <c r="C8" s="485">
        <v>1709920</v>
      </c>
      <c r="D8" s="418"/>
      <c r="E8" s="485">
        <v>1707120</v>
      </c>
      <c r="F8" s="418"/>
      <c r="G8" s="485">
        <v>0</v>
      </c>
      <c r="H8" s="418"/>
      <c r="I8" s="43">
        <v>1707120</v>
      </c>
      <c r="J8" s="43">
        <v>1707120</v>
      </c>
      <c r="K8" s="485">
        <v>0</v>
      </c>
      <c r="L8" s="418"/>
      <c r="M8" s="485">
        <v>0</v>
      </c>
      <c r="N8" s="418"/>
      <c r="O8" s="485">
        <v>0</v>
      </c>
      <c r="P8" s="464"/>
      <c r="Q8" s="418"/>
      <c r="R8" s="43">
        <v>0</v>
      </c>
      <c r="S8" s="43">
        <v>0</v>
      </c>
      <c r="T8" s="43">
        <v>0</v>
      </c>
      <c r="U8" s="43">
        <v>0</v>
      </c>
      <c r="V8" s="43">
        <v>0</v>
      </c>
    </row>
    <row r="9" spans="1:22" x14ac:dyDescent="0.2">
      <c r="A9" s="490"/>
      <c r="B9" s="44" t="s">
        <v>204</v>
      </c>
      <c r="C9" s="485">
        <v>9772360</v>
      </c>
      <c r="D9" s="418"/>
      <c r="E9" s="485">
        <v>8996750</v>
      </c>
      <c r="F9" s="418"/>
      <c r="G9" s="485">
        <v>0</v>
      </c>
      <c r="H9" s="418"/>
      <c r="I9" s="43">
        <v>8996750</v>
      </c>
      <c r="J9" s="43">
        <v>4609586</v>
      </c>
      <c r="K9" s="485">
        <v>0</v>
      </c>
      <c r="L9" s="418"/>
      <c r="M9" s="485">
        <v>3298044</v>
      </c>
      <c r="N9" s="418"/>
      <c r="O9" s="485">
        <v>0</v>
      </c>
      <c r="P9" s="464"/>
      <c r="Q9" s="418"/>
      <c r="R9" s="43">
        <v>1089120</v>
      </c>
      <c r="S9" s="43">
        <v>0</v>
      </c>
      <c r="T9" s="43">
        <v>0</v>
      </c>
      <c r="U9" s="43">
        <v>0</v>
      </c>
      <c r="V9" s="43">
        <v>0</v>
      </c>
    </row>
    <row r="10" spans="1:22" x14ac:dyDescent="0.2">
      <c r="A10" s="490"/>
      <c r="B10" s="44" t="s">
        <v>203</v>
      </c>
      <c r="C10" s="485">
        <v>391000</v>
      </c>
      <c r="D10" s="418"/>
      <c r="E10" s="485">
        <v>268479</v>
      </c>
      <c r="F10" s="418"/>
      <c r="G10" s="485">
        <v>0</v>
      </c>
      <c r="H10" s="418"/>
      <c r="I10" s="43">
        <v>268479</v>
      </c>
      <c r="J10" s="43">
        <v>226902</v>
      </c>
      <c r="K10" s="485">
        <v>9200</v>
      </c>
      <c r="L10" s="418"/>
      <c r="M10" s="485">
        <v>23575</v>
      </c>
      <c r="N10" s="418"/>
      <c r="O10" s="485">
        <v>0</v>
      </c>
      <c r="P10" s="464"/>
      <c r="Q10" s="418"/>
      <c r="R10" s="43">
        <v>8802</v>
      </c>
      <c r="S10" s="43">
        <v>0</v>
      </c>
      <c r="T10" s="43">
        <v>0</v>
      </c>
      <c r="U10" s="43">
        <v>0</v>
      </c>
      <c r="V10" s="43">
        <v>0</v>
      </c>
    </row>
    <row r="11" spans="1:22" x14ac:dyDescent="0.2">
      <c r="A11" s="490"/>
      <c r="B11" s="44" t="s">
        <v>202</v>
      </c>
      <c r="C11" s="485">
        <v>5259000</v>
      </c>
      <c r="D11" s="418"/>
      <c r="E11" s="485">
        <v>3884321.84</v>
      </c>
      <c r="F11" s="418"/>
      <c r="G11" s="485">
        <v>0</v>
      </c>
      <c r="H11" s="418"/>
      <c r="I11" s="43">
        <v>3884321.84</v>
      </c>
      <c r="J11" s="43">
        <v>1253741.19</v>
      </c>
      <c r="K11" s="485">
        <v>15398</v>
      </c>
      <c r="L11" s="418"/>
      <c r="M11" s="485">
        <v>1485867</v>
      </c>
      <c r="N11" s="418"/>
      <c r="O11" s="485">
        <v>313430.05</v>
      </c>
      <c r="P11" s="464"/>
      <c r="Q11" s="418"/>
      <c r="R11" s="43">
        <v>502795.15</v>
      </c>
      <c r="S11" s="43">
        <v>74930</v>
      </c>
      <c r="T11" s="43">
        <v>238160.45</v>
      </c>
      <c r="U11" s="43">
        <v>0</v>
      </c>
      <c r="V11" s="43">
        <v>0</v>
      </c>
    </row>
    <row r="12" spans="1:22" x14ac:dyDescent="0.2">
      <c r="A12" s="490"/>
      <c r="B12" s="44" t="s">
        <v>201</v>
      </c>
      <c r="C12" s="485">
        <v>2514340</v>
      </c>
      <c r="D12" s="418"/>
      <c r="E12" s="485">
        <v>2181140.7000000002</v>
      </c>
      <c r="F12" s="418"/>
      <c r="G12" s="485">
        <v>0</v>
      </c>
      <c r="H12" s="418"/>
      <c r="I12" s="43">
        <v>2181140.7000000002</v>
      </c>
      <c r="J12" s="43">
        <v>528425.9</v>
      </c>
      <c r="K12" s="485">
        <v>0</v>
      </c>
      <c r="L12" s="418"/>
      <c r="M12" s="485">
        <v>1121015.46</v>
      </c>
      <c r="N12" s="418"/>
      <c r="O12" s="485">
        <v>46100</v>
      </c>
      <c r="P12" s="464"/>
      <c r="Q12" s="418"/>
      <c r="R12" s="43">
        <v>436195.34</v>
      </c>
      <c r="S12" s="43">
        <v>0</v>
      </c>
      <c r="T12" s="43">
        <v>47184</v>
      </c>
      <c r="U12" s="43">
        <v>2220</v>
      </c>
      <c r="V12" s="43">
        <v>0</v>
      </c>
    </row>
    <row r="13" spans="1:22" x14ac:dyDescent="0.2">
      <c r="A13" s="490"/>
      <c r="B13" s="44" t="s">
        <v>200</v>
      </c>
      <c r="C13" s="485">
        <v>1100000</v>
      </c>
      <c r="D13" s="418"/>
      <c r="E13" s="485">
        <v>952993.96</v>
      </c>
      <c r="F13" s="418"/>
      <c r="G13" s="485">
        <v>0</v>
      </c>
      <c r="H13" s="418"/>
      <c r="I13" s="43">
        <v>952993.96</v>
      </c>
      <c r="J13" s="43">
        <v>919424.98</v>
      </c>
      <c r="K13" s="485">
        <v>0</v>
      </c>
      <c r="L13" s="418"/>
      <c r="M13" s="485">
        <v>33568.980000000003</v>
      </c>
      <c r="N13" s="418"/>
      <c r="O13" s="485">
        <v>0</v>
      </c>
      <c r="P13" s="464"/>
      <c r="Q13" s="418"/>
      <c r="R13" s="43">
        <v>0</v>
      </c>
      <c r="S13" s="43">
        <v>0</v>
      </c>
      <c r="T13" s="43">
        <v>0</v>
      </c>
      <c r="U13" s="43">
        <v>0</v>
      </c>
      <c r="V13" s="43">
        <v>0</v>
      </c>
    </row>
    <row r="14" spans="1:22" x14ac:dyDescent="0.2">
      <c r="A14" s="490"/>
      <c r="B14" s="44" t="s">
        <v>199</v>
      </c>
      <c r="C14" s="485">
        <v>557100</v>
      </c>
      <c r="D14" s="418"/>
      <c r="E14" s="485">
        <v>422546</v>
      </c>
      <c r="F14" s="418"/>
      <c r="G14" s="485">
        <v>0</v>
      </c>
      <c r="H14" s="418"/>
      <c r="I14" s="43">
        <v>422546</v>
      </c>
      <c r="J14" s="43">
        <v>162340</v>
      </c>
      <c r="K14" s="485">
        <v>0</v>
      </c>
      <c r="L14" s="418"/>
      <c r="M14" s="485">
        <v>38600</v>
      </c>
      <c r="N14" s="418"/>
      <c r="O14" s="485">
        <v>0</v>
      </c>
      <c r="P14" s="464"/>
      <c r="Q14" s="418"/>
      <c r="R14" s="43">
        <v>221606</v>
      </c>
      <c r="S14" s="43">
        <v>0</v>
      </c>
      <c r="T14" s="43">
        <v>0</v>
      </c>
      <c r="U14" s="43">
        <v>0</v>
      </c>
      <c r="V14" s="43">
        <v>0</v>
      </c>
    </row>
    <row r="15" spans="1:22" x14ac:dyDescent="0.2">
      <c r="A15" s="490"/>
      <c r="B15" s="44" t="s">
        <v>198</v>
      </c>
      <c r="C15" s="485">
        <v>4330500</v>
      </c>
      <c r="D15" s="418"/>
      <c r="E15" s="485">
        <v>3222598</v>
      </c>
      <c r="F15" s="418"/>
      <c r="G15" s="485">
        <v>2097299</v>
      </c>
      <c r="H15" s="418"/>
      <c r="I15" s="43">
        <v>5319897</v>
      </c>
      <c r="J15" s="43">
        <v>0</v>
      </c>
      <c r="K15" s="485">
        <v>0</v>
      </c>
      <c r="L15" s="418"/>
      <c r="M15" s="485">
        <v>0</v>
      </c>
      <c r="N15" s="418"/>
      <c r="O15" s="485">
        <v>0</v>
      </c>
      <c r="P15" s="464"/>
      <c r="Q15" s="418"/>
      <c r="R15" s="43">
        <v>5319897</v>
      </c>
      <c r="S15" s="43">
        <v>0</v>
      </c>
      <c r="T15" s="43">
        <v>0</v>
      </c>
      <c r="U15" s="43">
        <v>0</v>
      </c>
      <c r="V15" s="43">
        <v>0</v>
      </c>
    </row>
    <row r="16" spans="1:22" x14ac:dyDescent="0.2">
      <c r="A16" s="490"/>
      <c r="B16" s="44" t="s">
        <v>197</v>
      </c>
      <c r="C16" s="485">
        <v>20000</v>
      </c>
      <c r="D16" s="418"/>
      <c r="E16" s="485">
        <v>0</v>
      </c>
      <c r="F16" s="418"/>
      <c r="G16" s="485">
        <v>0</v>
      </c>
      <c r="H16" s="418"/>
      <c r="I16" s="43">
        <v>0</v>
      </c>
      <c r="J16" s="43">
        <v>0</v>
      </c>
      <c r="K16" s="485">
        <v>0</v>
      </c>
      <c r="L16" s="418"/>
      <c r="M16" s="485">
        <v>0</v>
      </c>
      <c r="N16" s="418"/>
      <c r="O16" s="485">
        <v>0</v>
      </c>
      <c r="P16" s="464"/>
      <c r="Q16" s="418"/>
      <c r="R16" s="43">
        <v>0</v>
      </c>
      <c r="S16" s="43">
        <v>0</v>
      </c>
      <c r="T16" s="43">
        <v>0</v>
      </c>
      <c r="U16" s="43">
        <v>0</v>
      </c>
      <c r="V16" s="43">
        <v>0</v>
      </c>
    </row>
    <row r="17" spans="1:24" x14ac:dyDescent="0.2">
      <c r="A17" s="490"/>
      <c r="B17" s="44" t="s">
        <v>196</v>
      </c>
      <c r="C17" s="485">
        <v>1975000</v>
      </c>
      <c r="D17" s="418"/>
      <c r="E17" s="485">
        <v>1791300</v>
      </c>
      <c r="F17" s="418"/>
      <c r="G17" s="485">
        <v>0</v>
      </c>
      <c r="H17" s="418"/>
      <c r="I17" s="43">
        <v>1791300</v>
      </c>
      <c r="J17" s="43">
        <v>0</v>
      </c>
      <c r="K17" s="485">
        <v>20000</v>
      </c>
      <c r="L17" s="418"/>
      <c r="M17" s="485">
        <v>1610000</v>
      </c>
      <c r="N17" s="418"/>
      <c r="O17" s="485">
        <v>81300</v>
      </c>
      <c r="P17" s="464"/>
      <c r="Q17" s="418"/>
      <c r="R17" s="43">
        <v>0</v>
      </c>
      <c r="S17" s="43">
        <v>0</v>
      </c>
      <c r="T17" s="43">
        <v>80000</v>
      </c>
      <c r="U17" s="43">
        <v>0</v>
      </c>
      <c r="V17" s="43">
        <v>0</v>
      </c>
    </row>
    <row r="18" spans="1:24" ht="15" thickBot="1" x14ac:dyDescent="0.25">
      <c r="A18" s="491"/>
      <c r="B18" s="41" t="s">
        <v>195</v>
      </c>
      <c r="C18" s="494">
        <v>34507020</v>
      </c>
      <c r="D18" s="396"/>
      <c r="E18" s="494">
        <v>29762324.940000001</v>
      </c>
      <c r="F18" s="396"/>
      <c r="G18" s="494">
        <v>2097299</v>
      </c>
      <c r="H18" s="396"/>
      <c r="I18" s="42">
        <v>31859623.940000001</v>
      </c>
      <c r="J18" s="42">
        <v>9407540.0700000003</v>
      </c>
      <c r="K18" s="494">
        <v>44598</v>
      </c>
      <c r="L18" s="396"/>
      <c r="M18" s="494">
        <v>7610670.4400000004</v>
      </c>
      <c r="N18" s="396"/>
      <c r="O18" s="494">
        <v>440830.05</v>
      </c>
      <c r="P18" s="395"/>
      <c r="Q18" s="396"/>
      <c r="R18" s="42">
        <v>7578415.4900000002</v>
      </c>
      <c r="S18" s="42">
        <v>74930</v>
      </c>
      <c r="T18" s="42">
        <v>365344.45</v>
      </c>
      <c r="U18" s="42">
        <v>2220</v>
      </c>
      <c r="V18" s="42">
        <v>6335075.4400000004</v>
      </c>
    </row>
    <row r="19" spans="1:24" ht="15" thickTop="1" x14ac:dyDescent="0.2">
      <c r="A19" s="489" t="s">
        <v>194</v>
      </c>
      <c r="B19" s="46" t="s">
        <v>193</v>
      </c>
      <c r="C19" s="493" t="s">
        <v>13</v>
      </c>
      <c r="D19" s="464"/>
      <c r="E19" s="493" t="s">
        <v>13</v>
      </c>
      <c r="F19" s="464"/>
      <c r="G19" s="493" t="s">
        <v>13</v>
      </c>
      <c r="H19" s="464"/>
      <c r="I19" s="45" t="s">
        <v>13</v>
      </c>
      <c r="J19" s="45" t="s">
        <v>13</v>
      </c>
      <c r="K19" s="493" t="s">
        <v>13</v>
      </c>
      <c r="L19" s="464"/>
      <c r="M19" s="493" t="s">
        <v>13</v>
      </c>
      <c r="N19" s="464"/>
      <c r="O19" s="493" t="s">
        <v>13</v>
      </c>
      <c r="P19" s="464"/>
      <c r="Q19" s="464"/>
      <c r="R19" s="45" t="s">
        <v>13</v>
      </c>
      <c r="S19" s="45" t="s">
        <v>13</v>
      </c>
      <c r="T19" s="45" t="s">
        <v>13</v>
      </c>
      <c r="U19" s="45" t="s">
        <v>13</v>
      </c>
      <c r="V19" s="45" t="s">
        <v>13</v>
      </c>
    </row>
    <row r="20" spans="1:24" x14ac:dyDescent="0.2">
      <c r="A20" s="490"/>
      <c r="B20" s="44" t="s">
        <v>192</v>
      </c>
      <c r="C20" s="485">
        <v>90000</v>
      </c>
      <c r="D20" s="418"/>
      <c r="E20" s="485">
        <v>103941.67</v>
      </c>
      <c r="F20" s="418"/>
      <c r="G20" s="485">
        <v>0</v>
      </c>
      <c r="H20" s="418"/>
      <c r="I20" s="43">
        <v>103941.67</v>
      </c>
      <c r="J20" s="43">
        <v>0</v>
      </c>
      <c r="K20" s="485">
        <v>0</v>
      </c>
      <c r="L20" s="418"/>
      <c r="M20" s="485">
        <v>0</v>
      </c>
      <c r="N20" s="418"/>
      <c r="O20" s="485">
        <v>0</v>
      </c>
      <c r="P20" s="464"/>
      <c r="Q20" s="418"/>
      <c r="R20" s="43">
        <v>0</v>
      </c>
      <c r="S20" s="43">
        <v>0</v>
      </c>
      <c r="T20" s="43">
        <v>0</v>
      </c>
      <c r="U20" s="43">
        <v>0</v>
      </c>
      <c r="V20" s="43">
        <v>0</v>
      </c>
    </row>
    <row r="21" spans="1:24" x14ac:dyDescent="0.2">
      <c r="A21" s="490"/>
      <c r="B21" s="44" t="s">
        <v>191</v>
      </c>
      <c r="C21" s="485">
        <v>142020</v>
      </c>
      <c r="D21" s="418"/>
      <c r="E21" s="485">
        <v>123729.5</v>
      </c>
      <c r="F21" s="418"/>
      <c r="G21" s="485">
        <v>0</v>
      </c>
      <c r="H21" s="418"/>
      <c r="I21" s="43">
        <v>123729.5</v>
      </c>
      <c r="J21" s="43">
        <v>0</v>
      </c>
      <c r="K21" s="485">
        <v>0</v>
      </c>
      <c r="L21" s="418"/>
      <c r="M21" s="485">
        <v>0</v>
      </c>
      <c r="N21" s="418"/>
      <c r="O21" s="485">
        <v>0</v>
      </c>
      <c r="P21" s="464"/>
      <c r="Q21" s="418"/>
      <c r="R21" s="43">
        <v>0</v>
      </c>
      <c r="S21" s="43">
        <v>0</v>
      </c>
      <c r="T21" s="43">
        <v>0</v>
      </c>
      <c r="U21" s="43">
        <v>0</v>
      </c>
      <c r="V21" s="43">
        <v>0</v>
      </c>
    </row>
    <row r="22" spans="1:24" x14ac:dyDescent="0.2">
      <c r="A22" s="490"/>
      <c r="B22" s="44" t="s">
        <v>190</v>
      </c>
      <c r="C22" s="485">
        <v>90000</v>
      </c>
      <c r="D22" s="418"/>
      <c r="E22" s="485">
        <v>112446.89</v>
      </c>
      <c r="F22" s="418"/>
      <c r="G22" s="485">
        <v>0</v>
      </c>
      <c r="H22" s="418"/>
      <c r="I22" s="43">
        <v>112446.89</v>
      </c>
      <c r="J22" s="43">
        <v>0</v>
      </c>
      <c r="K22" s="485">
        <v>0</v>
      </c>
      <c r="L22" s="418"/>
      <c r="M22" s="485">
        <v>0</v>
      </c>
      <c r="N22" s="418"/>
      <c r="O22" s="485">
        <v>0</v>
      </c>
      <c r="P22" s="464"/>
      <c r="Q22" s="418"/>
      <c r="R22" s="43">
        <v>0</v>
      </c>
      <c r="S22" s="43">
        <v>0</v>
      </c>
      <c r="T22" s="43">
        <v>0</v>
      </c>
      <c r="U22" s="43">
        <v>0</v>
      </c>
      <c r="V22" s="43">
        <v>0</v>
      </c>
    </row>
    <row r="23" spans="1:24" x14ac:dyDescent="0.2">
      <c r="A23" s="490"/>
      <c r="B23" s="44" t="s">
        <v>189</v>
      </c>
      <c r="C23" s="485">
        <v>400000</v>
      </c>
      <c r="D23" s="418"/>
      <c r="E23" s="485">
        <v>520175</v>
      </c>
      <c r="F23" s="418"/>
      <c r="G23" s="485">
        <v>0</v>
      </c>
      <c r="H23" s="418"/>
      <c r="I23" s="43">
        <v>520175</v>
      </c>
      <c r="J23" s="43">
        <v>0</v>
      </c>
      <c r="K23" s="485">
        <v>0</v>
      </c>
      <c r="L23" s="418"/>
      <c r="M23" s="485">
        <v>0</v>
      </c>
      <c r="N23" s="418"/>
      <c r="O23" s="485">
        <v>0</v>
      </c>
      <c r="P23" s="464"/>
      <c r="Q23" s="418"/>
      <c r="R23" s="43">
        <v>0</v>
      </c>
      <c r="S23" s="43">
        <v>0</v>
      </c>
      <c r="T23" s="43">
        <v>0</v>
      </c>
      <c r="U23" s="43">
        <v>0</v>
      </c>
      <c r="V23" s="43">
        <v>0</v>
      </c>
    </row>
    <row r="24" spans="1:24" x14ac:dyDescent="0.2">
      <c r="A24" s="490"/>
      <c r="B24" s="44" t="s">
        <v>188</v>
      </c>
      <c r="C24" s="485">
        <v>54000</v>
      </c>
      <c r="D24" s="418"/>
      <c r="E24" s="485">
        <v>38980</v>
      </c>
      <c r="F24" s="418"/>
      <c r="G24" s="485">
        <v>0</v>
      </c>
      <c r="H24" s="418"/>
      <c r="I24" s="43">
        <v>38980</v>
      </c>
      <c r="J24" s="43">
        <v>0</v>
      </c>
      <c r="K24" s="485">
        <v>0</v>
      </c>
      <c r="L24" s="418"/>
      <c r="M24" s="485">
        <v>0</v>
      </c>
      <c r="N24" s="418"/>
      <c r="O24" s="485">
        <v>0</v>
      </c>
      <c r="P24" s="464"/>
      <c r="Q24" s="418"/>
      <c r="R24" s="43">
        <v>0</v>
      </c>
      <c r="S24" s="43">
        <v>0</v>
      </c>
      <c r="T24" s="43">
        <v>0</v>
      </c>
      <c r="U24" s="43">
        <v>0</v>
      </c>
      <c r="V24" s="43">
        <v>0</v>
      </c>
    </row>
    <row r="25" spans="1:24" x14ac:dyDescent="0.2">
      <c r="A25" s="490"/>
      <c r="B25" s="44" t="s">
        <v>187</v>
      </c>
      <c r="C25" s="485">
        <v>0</v>
      </c>
      <c r="D25" s="418"/>
      <c r="E25" s="485">
        <v>2090</v>
      </c>
      <c r="F25" s="418"/>
      <c r="G25" s="485">
        <v>0</v>
      </c>
      <c r="H25" s="418"/>
      <c r="I25" s="43">
        <v>2090</v>
      </c>
      <c r="J25" s="43">
        <v>0</v>
      </c>
      <c r="K25" s="485">
        <v>0</v>
      </c>
      <c r="L25" s="418"/>
      <c r="M25" s="485">
        <v>0</v>
      </c>
      <c r="N25" s="418"/>
      <c r="O25" s="485">
        <v>0</v>
      </c>
      <c r="P25" s="464"/>
      <c r="Q25" s="418"/>
      <c r="R25" s="43">
        <v>0</v>
      </c>
      <c r="S25" s="43">
        <v>0</v>
      </c>
      <c r="T25" s="43">
        <v>0</v>
      </c>
      <c r="U25" s="43">
        <v>0</v>
      </c>
      <c r="V25" s="43">
        <v>0</v>
      </c>
    </row>
    <row r="26" spans="1:24" x14ac:dyDescent="0.2">
      <c r="A26" s="490"/>
      <c r="B26" s="44" t="s">
        <v>186</v>
      </c>
      <c r="C26" s="485">
        <v>13091000</v>
      </c>
      <c r="D26" s="418"/>
      <c r="E26" s="485">
        <v>14211800.65</v>
      </c>
      <c r="F26" s="418"/>
      <c r="G26" s="485">
        <v>0</v>
      </c>
      <c r="H26" s="418"/>
      <c r="I26" s="43">
        <v>14211800.65</v>
      </c>
      <c r="J26" s="43">
        <v>0</v>
      </c>
      <c r="K26" s="485">
        <v>0</v>
      </c>
      <c r="L26" s="418"/>
      <c r="M26" s="485">
        <v>0</v>
      </c>
      <c r="N26" s="418"/>
      <c r="O26" s="485">
        <v>0</v>
      </c>
      <c r="P26" s="464"/>
      <c r="Q26" s="418"/>
      <c r="R26" s="43">
        <v>0</v>
      </c>
      <c r="S26" s="43">
        <v>0</v>
      </c>
      <c r="T26" s="43">
        <v>0</v>
      </c>
      <c r="U26" s="43">
        <v>0</v>
      </c>
      <c r="V26" s="43">
        <v>0</v>
      </c>
    </row>
    <row r="27" spans="1:24" x14ac:dyDescent="0.2">
      <c r="A27" s="490"/>
      <c r="B27" s="44" t="s">
        <v>185</v>
      </c>
      <c r="C27" s="485">
        <v>20640000</v>
      </c>
      <c r="D27" s="418"/>
      <c r="E27" s="485">
        <v>15257191</v>
      </c>
      <c r="F27" s="418"/>
      <c r="G27" s="485">
        <v>0</v>
      </c>
      <c r="H27" s="418"/>
      <c r="I27" s="43">
        <v>15257191</v>
      </c>
      <c r="J27" s="43">
        <v>0</v>
      </c>
      <c r="K27" s="485">
        <v>0</v>
      </c>
      <c r="L27" s="418"/>
      <c r="M27" s="485">
        <v>0</v>
      </c>
      <c r="N27" s="418"/>
      <c r="O27" s="485">
        <v>0</v>
      </c>
      <c r="P27" s="464"/>
      <c r="Q27" s="418"/>
      <c r="R27" s="43">
        <v>0</v>
      </c>
      <c r="S27" s="43">
        <v>0</v>
      </c>
      <c r="T27" s="43">
        <v>0</v>
      </c>
      <c r="U27" s="43">
        <v>0</v>
      </c>
      <c r="V27" s="43">
        <v>0</v>
      </c>
    </row>
    <row r="28" spans="1:24" x14ac:dyDescent="0.2">
      <c r="A28" s="490"/>
      <c r="B28" s="44" t="s">
        <v>184</v>
      </c>
      <c r="C28" s="485">
        <v>0</v>
      </c>
      <c r="D28" s="418"/>
      <c r="E28" s="485">
        <v>0</v>
      </c>
      <c r="F28" s="418"/>
      <c r="G28" s="485">
        <v>2097299</v>
      </c>
      <c r="H28" s="418"/>
      <c r="I28" s="43">
        <v>2097299</v>
      </c>
      <c r="J28" s="43">
        <v>0</v>
      </c>
      <c r="K28" s="485">
        <v>0</v>
      </c>
      <c r="L28" s="418"/>
      <c r="M28" s="485">
        <v>0</v>
      </c>
      <c r="N28" s="418"/>
      <c r="O28" s="485">
        <v>0</v>
      </c>
      <c r="P28" s="464"/>
      <c r="Q28" s="418"/>
      <c r="R28" s="43">
        <v>0</v>
      </c>
      <c r="S28" s="43">
        <v>0</v>
      </c>
      <c r="T28" s="43">
        <v>0</v>
      </c>
      <c r="U28" s="43">
        <v>0</v>
      </c>
      <c r="V28" s="43">
        <v>0</v>
      </c>
    </row>
    <row r="29" spans="1:24" ht="15" thickBot="1" x14ac:dyDescent="0.25">
      <c r="A29" s="491"/>
      <c r="B29" s="41" t="s">
        <v>183</v>
      </c>
      <c r="C29" s="494">
        <v>34507020</v>
      </c>
      <c r="D29" s="396"/>
      <c r="E29" s="494">
        <v>30370354.710000001</v>
      </c>
      <c r="F29" s="396"/>
      <c r="G29" s="494">
        <v>2097299</v>
      </c>
      <c r="H29" s="396"/>
      <c r="I29" s="42">
        <v>32467653.710000001</v>
      </c>
      <c r="J29" s="42">
        <v>0</v>
      </c>
      <c r="K29" s="494">
        <v>0</v>
      </c>
      <c r="L29" s="396"/>
      <c r="M29" s="494">
        <v>0</v>
      </c>
      <c r="N29" s="396"/>
      <c r="O29" s="494">
        <v>0</v>
      </c>
      <c r="P29" s="395"/>
      <c r="Q29" s="396"/>
      <c r="R29" s="42">
        <v>0</v>
      </c>
      <c r="S29" s="42">
        <v>0</v>
      </c>
      <c r="T29" s="42">
        <v>0</v>
      </c>
      <c r="U29" s="42">
        <v>0</v>
      </c>
      <c r="V29" s="42">
        <v>0</v>
      </c>
    </row>
    <row r="30" spans="1:24" ht="14.25" customHeight="1" thickTop="1" thickBot="1" x14ac:dyDescent="0.25">
      <c r="A30" s="496" t="s">
        <v>182</v>
      </c>
      <c r="B30" s="335"/>
      <c r="C30" s="497" t="s">
        <v>13</v>
      </c>
      <c r="D30" s="396"/>
      <c r="E30" s="497" t="s">
        <v>13</v>
      </c>
      <c r="F30" s="396"/>
      <c r="G30" s="497" t="s">
        <v>13</v>
      </c>
      <c r="H30" s="396"/>
      <c r="I30" s="42">
        <v>608029.77</v>
      </c>
      <c r="J30" s="41" t="s">
        <v>13</v>
      </c>
      <c r="K30" s="497" t="s">
        <v>13</v>
      </c>
      <c r="L30" s="396"/>
      <c r="M30" s="497" t="s">
        <v>13</v>
      </c>
      <c r="N30" s="396"/>
      <c r="O30" s="497" t="s">
        <v>13</v>
      </c>
      <c r="P30" s="395"/>
      <c r="Q30" s="396"/>
      <c r="R30" s="41" t="s">
        <v>13</v>
      </c>
      <c r="S30" s="41" t="s">
        <v>13</v>
      </c>
      <c r="T30" s="41" t="s">
        <v>13</v>
      </c>
      <c r="U30" s="41" t="s">
        <v>13</v>
      </c>
      <c r="V30" s="41" t="s">
        <v>13</v>
      </c>
    </row>
    <row r="31" spans="1:24" s="62" customFormat="1" ht="20.25" customHeight="1" thickTop="1" x14ac:dyDescent="0.2">
      <c r="C31" s="159" t="s">
        <v>422</v>
      </c>
      <c r="G31" s="159" t="s">
        <v>406</v>
      </c>
      <c r="H31" s="232"/>
      <c r="I31" s="232"/>
      <c r="J31" s="159" t="s">
        <v>406</v>
      </c>
      <c r="K31" s="232"/>
      <c r="N31" s="232"/>
      <c r="O31" s="159" t="s">
        <v>226</v>
      </c>
      <c r="S31" s="159" t="s">
        <v>406</v>
      </c>
      <c r="T31" s="232"/>
      <c r="U31" s="159" t="s">
        <v>406</v>
      </c>
      <c r="W31" s="232"/>
      <c r="X31" s="232"/>
    </row>
    <row r="32" spans="1:24" s="62" customFormat="1" ht="19.5" customHeight="1" x14ac:dyDescent="0.2">
      <c r="B32" s="61"/>
      <c r="C32" s="159" t="s">
        <v>410</v>
      </c>
      <c r="D32" s="232"/>
      <c r="E32" s="232"/>
      <c r="F32" s="232"/>
      <c r="G32" s="159" t="s">
        <v>423</v>
      </c>
      <c r="H32" s="159"/>
      <c r="I32" s="232"/>
      <c r="J32" s="159" t="s">
        <v>408</v>
      </c>
      <c r="K32" s="232"/>
      <c r="L32" s="232"/>
      <c r="O32" s="159" t="s">
        <v>420</v>
      </c>
      <c r="S32" s="159" t="s">
        <v>423</v>
      </c>
      <c r="T32" s="159"/>
      <c r="U32" s="159" t="s">
        <v>408</v>
      </c>
      <c r="W32" s="159"/>
      <c r="X32" s="232"/>
    </row>
    <row r="33" spans="1:24" s="62" customFormat="1" ht="21.75" hidden="1" customHeight="1" x14ac:dyDescent="0.2">
      <c r="G33" s="302" t="s">
        <v>424</v>
      </c>
      <c r="H33" s="302"/>
      <c r="S33" s="302" t="s">
        <v>424</v>
      </c>
      <c r="T33" s="302"/>
    </row>
    <row r="34" spans="1:24" s="62" customFormat="1" ht="18" customHeight="1" x14ac:dyDescent="0.2">
      <c r="A34" s="233"/>
      <c r="C34" s="495" t="s">
        <v>407</v>
      </c>
      <c r="D34" s="495"/>
      <c r="E34" s="495"/>
      <c r="F34" s="149"/>
      <c r="G34" s="159" t="s">
        <v>430</v>
      </c>
      <c r="H34" s="159"/>
      <c r="I34" s="149"/>
      <c r="J34" s="233" t="s">
        <v>409</v>
      </c>
      <c r="K34" s="149"/>
      <c r="L34" s="149"/>
      <c r="O34" s="159" t="s">
        <v>421</v>
      </c>
      <c r="S34" s="159" t="s">
        <v>430</v>
      </c>
      <c r="T34" s="159"/>
      <c r="U34" s="233" t="s">
        <v>409</v>
      </c>
      <c r="W34" s="225"/>
      <c r="X34" s="225"/>
    </row>
    <row r="35" spans="1:24" x14ac:dyDescent="0.2">
      <c r="G35" s="302" t="s">
        <v>429</v>
      </c>
      <c r="H35" s="302"/>
      <c r="S35" s="159" t="s">
        <v>429</v>
      </c>
      <c r="T35" s="159"/>
    </row>
  </sheetData>
  <mergeCells count="167">
    <mergeCell ref="M20:N20"/>
    <mergeCell ref="M22:N22"/>
    <mergeCell ref="G33:H33"/>
    <mergeCell ref="G35:H35"/>
    <mergeCell ref="S33:T33"/>
    <mergeCell ref="C34:E34"/>
    <mergeCell ref="A30:B30"/>
    <mergeCell ref="C30:D30"/>
    <mergeCell ref="E30:F30"/>
    <mergeCell ref="G30:H30"/>
    <mergeCell ref="K30:L30"/>
    <mergeCell ref="M30:N30"/>
    <mergeCell ref="O30:Q30"/>
    <mergeCell ref="A19:A29"/>
    <mergeCell ref="C19:D19"/>
    <mergeCell ref="E19:F19"/>
    <mergeCell ref="G19:H19"/>
    <mergeCell ref="K19:L19"/>
    <mergeCell ref="C21:D21"/>
    <mergeCell ref="E21:F21"/>
    <mergeCell ref="G21:H21"/>
    <mergeCell ref="K21:L21"/>
    <mergeCell ref="C20:D20"/>
    <mergeCell ref="E20:F20"/>
    <mergeCell ref="G20:H20"/>
    <mergeCell ref="K20:L20"/>
    <mergeCell ref="C22:D22"/>
    <mergeCell ref="O29:Q29"/>
    <mergeCell ref="O25:Q25"/>
    <mergeCell ref="C26:D26"/>
    <mergeCell ref="E26:F26"/>
    <mergeCell ref="G26:H26"/>
    <mergeCell ref="K26:L26"/>
    <mergeCell ref="M26:N26"/>
    <mergeCell ref="O26:Q26"/>
    <mergeCell ref="C27:D27"/>
    <mergeCell ref="E27:F27"/>
    <mergeCell ref="G27:H27"/>
    <mergeCell ref="K27:L27"/>
    <mergeCell ref="M27:N27"/>
    <mergeCell ref="K25:L25"/>
    <mergeCell ref="M25:N25"/>
    <mergeCell ref="G29:H29"/>
    <mergeCell ref="K29:L29"/>
    <mergeCell ref="C29:D29"/>
    <mergeCell ref="E29:F29"/>
    <mergeCell ref="M29:N29"/>
    <mergeCell ref="O20:Q20"/>
    <mergeCell ref="G23:H23"/>
    <mergeCell ref="C23:D23"/>
    <mergeCell ref="O27:Q27"/>
    <mergeCell ref="C28:D28"/>
    <mergeCell ref="E28:F28"/>
    <mergeCell ref="G28:H28"/>
    <mergeCell ref="K28:L28"/>
    <mergeCell ref="M28:N28"/>
    <mergeCell ref="O28:Q28"/>
    <mergeCell ref="K23:L23"/>
    <mergeCell ref="C25:D25"/>
    <mergeCell ref="E25:F25"/>
    <mergeCell ref="G25:H25"/>
    <mergeCell ref="M23:N23"/>
    <mergeCell ref="O23:Q23"/>
    <mergeCell ref="C24:D24"/>
    <mergeCell ref="E24:F24"/>
    <mergeCell ref="G24:H24"/>
    <mergeCell ref="K24:L24"/>
    <mergeCell ref="M24:N24"/>
    <mergeCell ref="O24:Q24"/>
    <mergeCell ref="E23:F23"/>
    <mergeCell ref="O21:Q21"/>
    <mergeCell ref="O22:Q22"/>
    <mergeCell ref="C16:D16"/>
    <mergeCell ref="E16:F16"/>
    <mergeCell ref="G16:H16"/>
    <mergeCell ref="K16:L16"/>
    <mergeCell ref="M16:N16"/>
    <mergeCell ref="O16:Q16"/>
    <mergeCell ref="E22:F22"/>
    <mergeCell ref="G22:H22"/>
    <mergeCell ref="K22:L22"/>
    <mergeCell ref="O18:Q18"/>
    <mergeCell ref="C17:D17"/>
    <mergeCell ref="E17:F17"/>
    <mergeCell ref="G17:H17"/>
    <mergeCell ref="K17:L17"/>
    <mergeCell ref="M17:N17"/>
    <mergeCell ref="M21:N21"/>
    <mergeCell ref="O17:Q17"/>
    <mergeCell ref="C18:D18"/>
    <mergeCell ref="E18:F18"/>
    <mergeCell ref="G18:H18"/>
    <mergeCell ref="K18:L18"/>
    <mergeCell ref="M18:N18"/>
    <mergeCell ref="M19:N19"/>
    <mergeCell ref="O19:Q19"/>
    <mergeCell ref="C15:D15"/>
    <mergeCell ref="E15:F15"/>
    <mergeCell ref="G15:H15"/>
    <mergeCell ref="K15:L15"/>
    <mergeCell ref="M15:N15"/>
    <mergeCell ref="O13:Q13"/>
    <mergeCell ref="C14:D14"/>
    <mergeCell ref="E14:F14"/>
    <mergeCell ref="G14:H14"/>
    <mergeCell ref="K14:L14"/>
    <mergeCell ref="M14:N14"/>
    <mergeCell ref="O14:Q14"/>
    <mergeCell ref="C13:D13"/>
    <mergeCell ref="O15:Q15"/>
    <mergeCell ref="E13:F13"/>
    <mergeCell ref="G13:H13"/>
    <mergeCell ref="K13:L13"/>
    <mergeCell ref="M13:N13"/>
    <mergeCell ref="O11:Q11"/>
    <mergeCell ref="C12:D12"/>
    <mergeCell ref="E12:F12"/>
    <mergeCell ref="G12:H12"/>
    <mergeCell ref="K12:L12"/>
    <mergeCell ref="M12:N12"/>
    <mergeCell ref="O10:Q10"/>
    <mergeCell ref="C9:D9"/>
    <mergeCell ref="E9:F9"/>
    <mergeCell ref="G9:H9"/>
    <mergeCell ref="O12:Q12"/>
    <mergeCell ref="C11:D11"/>
    <mergeCell ref="E11:F11"/>
    <mergeCell ref="G11:H11"/>
    <mergeCell ref="K11:L11"/>
    <mergeCell ref="M11:N11"/>
    <mergeCell ref="M7:N7"/>
    <mergeCell ref="O7:Q7"/>
    <mergeCell ref="O8:Q8"/>
    <mergeCell ref="M4:N4"/>
    <mergeCell ref="O4:Q4"/>
    <mergeCell ref="A6:A18"/>
    <mergeCell ref="C6:D6"/>
    <mergeCell ref="E6:F6"/>
    <mergeCell ref="G6:H6"/>
    <mergeCell ref="K6:L6"/>
    <mergeCell ref="M6:N6"/>
    <mergeCell ref="O6:Q6"/>
    <mergeCell ref="K9:L9"/>
    <mergeCell ref="M9:N9"/>
    <mergeCell ref="E8:F8"/>
    <mergeCell ref="G8:H8"/>
    <mergeCell ref="K8:L8"/>
    <mergeCell ref="M8:N8"/>
    <mergeCell ref="O9:Q9"/>
    <mergeCell ref="C10:D10"/>
    <mergeCell ref="E10:F10"/>
    <mergeCell ref="G10:H10"/>
    <mergeCell ref="K10:L10"/>
    <mergeCell ref="M10:N10"/>
    <mergeCell ref="A1:L1"/>
    <mergeCell ref="A2:L2"/>
    <mergeCell ref="A3:L3"/>
    <mergeCell ref="C8:D8"/>
    <mergeCell ref="A4:B4"/>
    <mergeCell ref="C4:D4"/>
    <mergeCell ref="E4:F4"/>
    <mergeCell ref="G4:H4"/>
    <mergeCell ref="K4:L4"/>
    <mergeCell ref="C7:D7"/>
    <mergeCell ref="E7:F7"/>
    <mergeCell ref="G7:H7"/>
    <mergeCell ref="K7:L7"/>
  </mergeCells>
  <printOptions horizontalCentered="1"/>
  <pageMargins left="0.19685039370078741" right="0.19685039370078741" top="0.59055118110236227" bottom="0.35433070866141736" header="0.39370078740157483" footer="0.39370078740157483"/>
  <pageSetup paperSize="9" orientation="landscape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0"/>
  <sheetViews>
    <sheetView showGridLines="0" workbookViewId="0">
      <pane ySplit="1" topLeftCell="A2" activePane="bottomLeft" state="frozen"/>
      <selection pane="bottomLeft" activeCell="L49" sqref="L49"/>
    </sheetView>
  </sheetViews>
  <sheetFormatPr defaultRowHeight="14.25" x14ac:dyDescent="0.2"/>
  <cols>
    <col min="1" max="1" width="0.375" customWidth="1"/>
    <col min="2" max="2" width="28.375" customWidth="1"/>
    <col min="3" max="3" width="0.375" customWidth="1"/>
    <col min="4" max="4" width="6.75" customWidth="1"/>
    <col min="5" max="5" width="10.75" customWidth="1"/>
    <col min="6" max="6" width="1.75" customWidth="1"/>
    <col min="7" max="7" width="15.75" customWidth="1"/>
    <col min="8" max="8" width="10.25" customWidth="1"/>
    <col min="9" max="9" width="7.5" customWidth="1"/>
    <col min="10" max="10" width="16.25" customWidth="1"/>
    <col min="11" max="11" width="13.75" customWidth="1"/>
    <col min="12" max="12" width="4.25" customWidth="1"/>
    <col min="13" max="13" width="17.75" customWidth="1"/>
    <col min="14" max="14" width="3.25" customWidth="1"/>
    <col min="15" max="15" width="13" customWidth="1"/>
    <col min="16" max="16" width="0.875" customWidth="1"/>
    <col min="17" max="17" width="0.25" customWidth="1"/>
    <col min="18" max="18" width="15.125" customWidth="1"/>
    <col min="19" max="24" width="16.25" customWidth="1"/>
  </cols>
  <sheetData>
    <row r="1" spans="1:24" ht="18" customHeight="1" x14ac:dyDescent="0.2">
      <c r="A1" s="500" t="s">
        <v>2</v>
      </c>
      <c r="B1" s="500"/>
      <c r="C1" s="500"/>
      <c r="D1" s="500"/>
      <c r="E1" s="500"/>
      <c r="F1" s="500"/>
      <c r="G1" s="500"/>
      <c r="H1" s="500"/>
      <c r="I1" s="500"/>
      <c r="J1" s="500"/>
      <c r="K1" s="500"/>
      <c r="L1" s="500"/>
      <c r="M1" s="500"/>
      <c r="N1" s="56"/>
      <c r="O1" s="56"/>
      <c r="P1" s="56"/>
      <c r="Q1" s="56"/>
    </row>
    <row r="2" spans="1:24" ht="16.899999999999999" customHeight="1" x14ac:dyDescent="0.2">
      <c r="A2" s="501" t="s">
        <v>220</v>
      </c>
      <c r="B2" s="501"/>
      <c r="C2" s="501"/>
      <c r="D2" s="501"/>
      <c r="E2" s="501"/>
      <c r="F2" s="501"/>
      <c r="G2" s="501"/>
      <c r="H2" s="501"/>
      <c r="I2" s="501"/>
      <c r="J2" s="501"/>
      <c r="K2" s="501"/>
      <c r="L2" s="501"/>
      <c r="M2" s="501"/>
      <c r="N2" s="56"/>
      <c r="O2" s="56"/>
      <c r="P2" s="56"/>
      <c r="Q2" s="56"/>
    </row>
    <row r="3" spans="1:24" ht="16.899999999999999" customHeight="1" x14ac:dyDescent="0.2">
      <c r="A3" s="501" t="s">
        <v>4</v>
      </c>
      <c r="B3" s="501"/>
      <c r="C3" s="501"/>
      <c r="D3" s="501"/>
      <c r="E3" s="501"/>
      <c r="F3" s="501"/>
      <c r="G3" s="501"/>
      <c r="H3" s="501"/>
      <c r="I3" s="501"/>
      <c r="J3" s="501"/>
      <c r="K3" s="501"/>
      <c r="L3" s="501"/>
      <c r="M3" s="501"/>
      <c r="N3" s="56"/>
      <c r="O3" s="56"/>
      <c r="P3" s="56"/>
      <c r="Q3" s="56"/>
    </row>
    <row r="4" spans="1:24" ht="12.6" customHeight="1" x14ac:dyDescent="0.2"/>
    <row r="5" spans="1:24" ht="42" x14ac:dyDescent="0.2">
      <c r="A5" s="486" t="s">
        <v>217</v>
      </c>
      <c r="B5" s="499"/>
      <c r="C5" s="52"/>
      <c r="D5" s="488" t="s">
        <v>216</v>
      </c>
      <c r="E5" s="335"/>
      <c r="F5" s="488" t="s">
        <v>215</v>
      </c>
      <c r="G5" s="335"/>
      <c r="H5" s="488" t="s">
        <v>214</v>
      </c>
      <c r="I5" s="335"/>
      <c r="J5" s="51" t="s">
        <v>219</v>
      </c>
      <c r="K5" s="488" t="s">
        <v>9</v>
      </c>
      <c r="L5" s="335"/>
      <c r="M5" s="51" t="s">
        <v>8</v>
      </c>
      <c r="N5" s="488" t="s">
        <v>32</v>
      </c>
      <c r="O5" s="335"/>
      <c r="P5" s="488" t="s">
        <v>37</v>
      </c>
      <c r="Q5" s="334"/>
      <c r="R5" s="335"/>
      <c r="S5" s="51" t="s">
        <v>40</v>
      </c>
      <c r="T5" s="51" t="s">
        <v>48</v>
      </c>
      <c r="U5" s="51" t="s">
        <v>52</v>
      </c>
      <c r="V5" s="51" t="s">
        <v>57</v>
      </c>
      <c r="W5" s="51" t="s">
        <v>60</v>
      </c>
      <c r="X5" s="51" t="s">
        <v>65</v>
      </c>
    </row>
    <row r="6" spans="1:24" ht="0" hidden="1" customHeight="1" x14ac:dyDescent="0.2">
      <c r="X6" s="50"/>
    </row>
    <row r="7" spans="1:24" x14ac:dyDescent="0.2">
      <c r="A7" s="489" t="s">
        <v>12</v>
      </c>
      <c r="B7" s="502" t="s">
        <v>207</v>
      </c>
      <c r="C7" s="464"/>
      <c r="D7" s="492" t="s">
        <v>13</v>
      </c>
      <c r="E7" s="464"/>
      <c r="F7" s="492" t="s">
        <v>13</v>
      </c>
      <c r="G7" s="464"/>
      <c r="H7" s="492" t="s">
        <v>13</v>
      </c>
      <c r="I7" s="464"/>
      <c r="J7" s="48" t="s">
        <v>13</v>
      </c>
      <c r="K7" s="492" t="s">
        <v>13</v>
      </c>
      <c r="L7" s="464"/>
      <c r="M7" s="48" t="s">
        <v>13</v>
      </c>
      <c r="N7" s="492" t="s">
        <v>13</v>
      </c>
      <c r="O7" s="464"/>
      <c r="P7" s="492" t="s">
        <v>13</v>
      </c>
      <c r="Q7" s="464"/>
      <c r="R7" s="464"/>
      <c r="S7" s="48" t="s">
        <v>13</v>
      </c>
      <c r="T7" s="48" t="s">
        <v>13</v>
      </c>
      <c r="U7" s="48" t="s">
        <v>13</v>
      </c>
      <c r="V7" s="48" t="s">
        <v>13</v>
      </c>
      <c r="W7" s="48" t="s">
        <v>13</v>
      </c>
      <c r="X7" s="47" t="s">
        <v>13</v>
      </c>
    </row>
    <row r="8" spans="1:24" x14ac:dyDescent="0.2">
      <c r="A8" s="490"/>
      <c r="B8" s="498" t="s">
        <v>206</v>
      </c>
      <c r="C8" s="418"/>
      <c r="D8" s="485">
        <v>6877800</v>
      </c>
      <c r="E8" s="418"/>
      <c r="F8" s="485">
        <v>6335075.4400000004</v>
      </c>
      <c r="G8" s="418"/>
      <c r="H8" s="485">
        <v>0</v>
      </c>
      <c r="I8" s="418"/>
      <c r="J8" s="43">
        <v>0</v>
      </c>
      <c r="K8" s="485">
        <f>SUM(F8:J8)</f>
        <v>6335075.4400000004</v>
      </c>
      <c r="L8" s="418"/>
      <c r="M8" s="43">
        <v>0</v>
      </c>
      <c r="N8" s="485">
        <v>0</v>
      </c>
      <c r="O8" s="418"/>
      <c r="P8" s="485">
        <v>0</v>
      </c>
      <c r="Q8" s="464"/>
      <c r="R8" s="418"/>
      <c r="S8" s="43">
        <v>0</v>
      </c>
      <c r="T8" s="43">
        <v>0</v>
      </c>
      <c r="U8" s="43">
        <v>0</v>
      </c>
      <c r="V8" s="43">
        <v>0</v>
      </c>
      <c r="W8" s="43">
        <v>0</v>
      </c>
      <c r="X8" s="43">
        <v>6335075.4400000004</v>
      </c>
    </row>
    <row r="9" spans="1:24" x14ac:dyDescent="0.2">
      <c r="A9" s="490"/>
      <c r="B9" s="498" t="s">
        <v>205</v>
      </c>
      <c r="C9" s="418"/>
      <c r="D9" s="485">
        <v>1709920</v>
      </c>
      <c r="E9" s="418"/>
      <c r="F9" s="485">
        <v>1707120</v>
      </c>
      <c r="G9" s="418"/>
      <c r="H9" s="485">
        <v>0</v>
      </c>
      <c r="I9" s="418"/>
      <c r="J9" s="43">
        <v>0</v>
      </c>
      <c r="K9" s="485">
        <f t="shared" ref="K9:K18" si="0">SUM(F9:J9)</f>
        <v>1707120</v>
      </c>
      <c r="L9" s="418"/>
      <c r="M9" s="43">
        <v>1707120</v>
      </c>
      <c r="N9" s="485">
        <v>0</v>
      </c>
      <c r="O9" s="418"/>
      <c r="P9" s="485">
        <v>0</v>
      </c>
      <c r="Q9" s="464"/>
      <c r="R9" s="418"/>
      <c r="S9" s="43">
        <v>0</v>
      </c>
      <c r="T9" s="43">
        <v>0</v>
      </c>
      <c r="U9" s="43">
        <v>0</v>
      </c>
      <c r="V9" s="43">
        <v>0</v>
      </c>
      <c r="W9" s="43">
        <v>0</v>
      </c>
      <c r="X9" s="43">
        <v>0</v>
      </c>
    </row>
    <row r="10" spans="1:24" x14ac:dyDescent="0.2">
      <c r="A10" s="490"/>
      <c r="B10" s="498" t="s">
        <v>204</v>
      </c>
      <c r="C10" s="418"/>
      <c r="D10" s="485">
        <v>9772360</v>
      </c>
      <c r="E10" s="418"/>
      <c r="F10" s="485">
        <v>8996750</v>
      </c>
      <c r="G10" s="418"/>
      <c r="H10" s="485">
        <v>0</v>
      </c>
      <c r="I10" s="418"/>
      <c r="J10" s="43">
        <v>0</v>
      </c>
      <c r="K10" s="485">
        <f t="shared" si="0"/>
        <v>8996750</v>
      </c>
      <c r="L10" s="418"/>
      <c r="M10" s="43">
        <v>4609586</v>
      </c>
      <c r="N10" s="485">
        <v>0</v>
      </c>
      <c r="O10" s="418"/>
      <c r="P10" s="485">
        <v>3298044</v>
      </c>
      <c r="Q10" s="464"/>
      <c r="R10" s="418"/>
      <c r="S10" s="43">
        <v>0</v>
      </c>
      <c r="T10" s="43">
        <v>1089120</v>
      </c>
      <c r="U10" s="43">
        <v>0</v>
      </c>
      <c r="V10" s="43">
        <v>0</v>
      </c>
      <c r="W10" s="43">
        <v>0</v>
      </c>
      <c r="X10" s="43">
        <v>0</v>
      </c>
    </row>
    <row r="11" spans="1:24" x14ac:dyDescent="0.2">
      <c r="A11" s="490"/>
      <c r="B11" s="498" t="s">
        <v>203</v>
      </c>
      <c r="C11" s="418"/>
      <c r="D11" s="485">
        <v>391000</v>
      </c>
      <c r="E11" s="418"/>
      <c r="F11" s="485">
        <v>268479</v>
      </c>
      <c r="G11" s="418"/>
      <c r="H11" s="485">
        <v>0</v>
      </c>
      <c r="I11" s="418"/>
      <c r="J11" s="43">
        <v>0</v>
      </c>
      <c r="K11" s="485">
        <f t="shared" si="0"/>
        <v>268479</v>
      </c>
      <c r="L11" s="418"/>
      <c r="M11" s="43">
        <v>226902</v>
      </c>
      <c r="N11" s="485">
        <v>9200</v>
      </c>
      <c r="O11" s="418"/>
      <c r="P11" s="485">
        <v>23575</v>
      </c>
      <c r="Q11" s="464"/>
      <c r="R11" s="418"/>
      <c r="S11" s="43">
        <v>0</v>
      </c>
      <c r="T11" s="43">
        <v>8802</v>
      </c>
      <c r="U11" s="43">
        <v>0</v>
      </c>
      <c r="V11" s="43">
        <v>0</v>
      </c>
      <c r="W11" s="43">
        <v>0</v>
      </c>
      <c r="X11" s="43">
        <v>0</v>
      </c>
    </row>
    <row r="12" spans="1:24" x14ac:dyDescent="0.2">
      <c r="A12" s="490"/>
      <c r="B12" s="498" t="s">
        <v>202</v>
      </c>
      <c r="C12" s="418"/>
      <c r="D12" s="485">
        <v>5259000</v>
      </c>
      <c r="E12" s="418"/>
      <c r="F12" s="485">
        <v>3884321.84</v>
      </c>
      <c r="G12" s="418"/>
      <c r="H12" s="485">
        <v>0</v>
      </c>
      <c r="I12" s="418"/>
      <c r="J12" s="43">
        <v>0</v>
      </c>
      <c r="K12" s="485">
        <f t="shared" si="0"/>
        <v>3884321.84</v>
      </c>
      <c r="L12" s="418"/>
      <c r="M12" s="43">
        <v>1253741.19</v>
      </c>
      <c r="N12" s="485">
        <v>15398</v>
      </c>
      <c r="O12" s="418"/>
      <c r="P12" s="485">
        <v>1485867</v>
      </c>
      <c r="Q12" s="464"/>
      <c r="R12" s="418"/>
      <c r="S12" s="43">
        <v>313430.05</v>
      </c>
      <c r="T12" s="43">
        <v>502795.15</v>
      </c>
      <c r="U12" s="43">
        <v>74930</v>
      </c>
      <c r="V12" s="43">
        <v>238160.45</v>
      </c>
      <c r="W12" s="43">
        <v>0</v>
      </c>
      <c r="X12" s="43">
        <v>0</v>
      </c>
    </row>
    <row r="13" spans="1:24" x14ac:dyDescent="0.2">
      <c r="A13" s="490"/>
      <c r="B13" s="498" t="s">
        <v>201</v>
      </c>
      <c r="C13" s="418"/>
      <c r="D13" s="485">
        <v>2514340</v>
      </c>
      <c r="E13" s="418"/>
      <c r="F13" s="485">
        <v>2181140.7000000002</v>
      </c>
      <c r="G13" s="418"/>
      <c r="H13" s="485">
        <v>0</v>
      </c>
      <c r="I13" s="418"/>
      <c r="J13" s="43">
        <v>0</v>
      </c>
      <c r="K13" s="485">
        <f t="shared" si="0"/>
        <v>2181140.7000000002</v>
      </c>
      <c r="L13" s="418"/>
      <c r="M13" s="43">
        <v>528425.9</v>
      </c>
      <c r="N13" s="485">
        <v>0</v>
      </c>
      <c r="O13" s="418"/>
      <c r="P13" s="485">
        <v>1121015.46</v>
      </c>
      <c r="Q13" s="464"/>
      <c r="R13" s="418"/>
      <c r="S13" s="43">
        <v>46100</v>
      </c>
      <c r="T13" s="43">
        <v>436195.34</v>
      </c>
      <c r="U13" s="43">
        <v>0</v>
      </c>
      <c r="V13" s="43">
        <v>47184</v>
      </c>
      <c r="W13" s="43">
        <v>2220</v>
      </c>
      <c r="X13" s="43">
        <v>0</v>
      </c>
    </row>
    <row r="14" spans="1:24" x14ac:dyDescent="0.2">
      <c r="A14" s="490"/>
      <c r="B14" s="498" t="s">
        <v>200</v>
      </c>
      <c r="C14" s="418"/>
      <c r="D14" s="485">
        <v>1100000</v>
      </c>
      <c r="E14" s="418"/>
      <c r="F14" s="485">
        <v>952993.96</v>
      </c>
      <c r="G14" s="418"/>
      <c r="H14" s="485">
        <v>0</v>
      </c>
      <c r="I14" s="418"/>
      <c r="J14" s="43">
        <v>0</v>
      </c>
      <c r="K14" s="485">
        <f t="shared" si="0"/>
        <v>952993.96</v>
      </c>
      <c r="L14" s="418"/>
      <c r="M14" s="43">
        <v>919424.98</v>
      </c>
      <c r="N14" s="485">
        <v>0</v>
      </c>
      <c r="O14" s="418"/>
      <c r="P14" s="485">
        <v>33568.980000000003</v>
      </c>
      <c r="Q14" s="464"/>
      <c r="R14" s="418"/>
      <c r="S14" s="43">
        <v>0</v>
      </c>
      <c r="T14" s="43">
        <v>0</v>
      </c>
      <c r="U14" s="43">
        <v>0</v>
      </c>
      <c r="V14" s="43">
        <v>0</v>
      </c>
      <c r="W14" s="43">
        <v>0</v>
      </c>
      <c r="X14" s="43">
        <v>0</v>
      </c>
    </row>
    <row r="15" spans="1:24" x14ac:dyDescent="0.2">
      <c r="A15" s="490"/>
      <c r="B15" s="498" t="s">
        <v>199</v>
      </c>
      <c r="C15" s="418"/>
      <c r="D15" s="485">
        <v>557100</v>
      </c>
      <c r="E15" s="418"/>
      <c r="F15" s="485">
        <v>422546</v>
      </c>
      <c r="G15" s="418"/>
      <c r="H15" s="485">
        <v>0</v>
      </c>
      <c r="I15" s="418"/>
      <c r="J15" s="43">
        <v>0</v>
      </c>
      <c r="K15" s="485">
        <f t="shared" si="0"/>
        <v>422546</v>
      </c>
      <c r="L15" s="418"/>
      <c r="M15" s="43">
        <v>162340</v>
      </c>
      <c r="N15" s="485">
        <v>0</v>
      </c>
      <c r="O15" s="418"/>
      <c r="P15" s="485">
        <v>38600</v>
      </c>
      <c r="Q15" s="464"/>
      <c r="R15" s="418"/>
      <c r="S15" s="43">
        <v>0</v>
      </c>
      <c r="T15" s="43">
        <v>221606</v>
      </c>
      <c r="U15" s="43">
        <v>0</v>
      </c>
      <c r="V15" s="43">
        <v>0</v>
      </c>
      <c r="W15" s="43">
        <v>0</v>
      </c>
      <c r="X15" s="43">
        <v>0</v>
      </c>
    </row>
    <row r="16" spans="1:24" x14ac:dyDescent="0.2">
      <c r="A16" s="490"/>
      <c r="B16" s="498" t="s">
        <v>198</v>
      </c>
      <c r="C16" s="418"/>
      <c r="D16" s="485">
        <v>4330500</v>
      </c>
      <c r="E16" s="418"/>
      <c r="F16" s="485">
        <v>3222598</v>
      </c>
      <c r="G16" s="418"/>
      <c r="H16" s="485">
        <v>2097299</v>
      </c>
      <c r="I16" s="418"/>
      <c r="J16" s="43">
        <v>2937511</v>
      </c>
      <c r="K16" s="485">
        <f t="shared" si="0"/>
        <v>8257408</v>
      </c>
      <c r="L16" s="418"/>
      <c r="M16" s="43">
        <v>0</v>
      </c>
      <c r="N16" s="485">
        <v>0</v>
      </c>
      <c r="O16" s="418"/>
      <c r="P16" s="485">
        <v>0</v>
      </c>
      <c r="Q16" s="464"/>
      <c r="R16" s="418"/>
      <c r="S16" s="43">
        <v>0</v>
      </c>
      <c r="T16" s="43">
        <v>8257408</v>
      </c>
      <c r="U16" s="43">
        <v>0</v>
      </c>
      <c r="V16" s="43">
        <v>0</v>
      </c>
      <c r="W16" s="43">
        <v>0</v>
      </c>
      <c r="X16" s="43">
        <v>0</v>
      </c>
    </row>
    <row r="17" spans="1:24" x14ac:dyDescent="0.2">
      <c r="A17" s="490"/>
      <c r="B17" s="498" t="s">
        <v>197</v>
      </c>
      <c r="C17" s="418"/>
      <c r="D17" s="485">
        <v>20000</v>
      </c>
      <c r="E17" s="418"/>
      <c r="F17" s="485">
        <v>0</v>
      </c>
      <c r="G17" s="418"/>
      <c r="H17" s="485">
        <v>0</v>
      </c>
      <c r="I17" s="418"/>
      <c r="J17" s="43">
        <v>0</v>
      </c>
      <c r="K17" s="485">
        <f t="shared" si="0"/>
        <v>0</v>
      </c>
      <c r="L17" s="418"/>
      <c r="M17" s="43">
        <v>0</v>
      </c>
      <c r="N17" s="485">
        <v>0</v>
      </c>
      <c r="O17" s="418"/>
      <c r="P17" s="485">
        <v>0</v>
      </c>
      <c r="Q17" s="464"/>
      <c r="R17" s="418"/>
      <c r="S17" s="43">
        <v>0</v>
      </c>
      <c r="T17" s="43">
        <v>0</v>
      </c>
      <c r="U17" s="43">
        <v>0</v>
      </c>
      <c r="V17" s="43">
        <v>0</v>
      </c>
      <c r="W17" s="43">
        <v>0</v>
      </c>
      <c r="X17" s="43">
        <v>0</v>
      </c>
    </row>
    <row r="18" spans="1:24" x14ac:dyDescent="0.2">
      <c r="A18" s="490"/>
      <c r="B18" s="498" t="s">
        <v>196</v>
      </c>
      <c r="C18" s="418"/>
      <c r="D18" s="485">
        <v>1975000</v>
      </c>
      <c r="E18" s="418"/>
      <c r="F18" s="485">
        <v>1791300</v>
      </c>
      <c r="G18" s="418"/>
      <c r="H18" s="485">
        <v>0</v>
      </c>
      <c r="I18" s="418"/>
      <c r="J18" s="43">
        <v>0</v>
      </c>
      <c r="K18" s="485">
        <f t="shared" si="0"/>
        <v>1791300</v>
      </c>
      <c r="L18" s="418"/>
      <c r="M18" s="43">
        <v>0</v>
      </c>
      <c r="N18" s="485">
        <v>20000</v>
      </c>
      <c r="O18" s="418"/>
      <c r="P18" s="485">
        <v>1610000</v>
      </c>
      <c r="Q18" s="464"/>
      <c r="R18" s="418"/>
      <c r="S18" s="43">
        <v>81300</v>
      </c>
      <c r="T18" s="43">
        <v>0</v>
      </c>
      <c r="U18" s="43">
        <v>0</v>
      </c>
      <c r="V18" s="43">
        <v>80000</v>
      </c>
      <c r="W18" s="43">
        <v>0</v>
      </c>
      <c r="X18" s="43">
        <v>0</v>
      </c>
    </row>
    <row r="19" spans="1:24" ht="15" thickBot="1" x14ac:dyDescent="0.25">
      <c r="A19" s="491"/>
      <c r="B19" s="497" t="s">
        <v>195</v>
      </c>
      <c r="C19" s="396"/>
      <c r="D19" s="494">
        <f>SUM(D8:E18)</f>
        <v>34507020</v>
      </c>
      <c r="E19" s="396"/>
      <c r="F19" s="494">
        <f>SUM(F8:G18)</f>
        <v>29762324.940000001</v>
      </c>
      <c r="G19" s="396"/>
      <c r="H19" s="494">
        <f>SUM(H8:I18)</f>
        <v>2097299</v>
      </c>
      <c r="I19" s="396"/>
      <c r="J19" s="42">
        <f>SUM(J8:J18)</f>
        <v>2937511</v>
      </c>
      <c r="K19" s="494">
        <f>SUM(K8:L18)</f>
        <v>34797134.939999998</v>
      </c>
      <c r="L19" s="396"/>
      <c r="M19" s="42">
        <v>9407540.0700000003</v>
      </c>
      <c r="N19" s="494">
        <v>44598</v>
      </c>
      <c r="O19" s="396"/>
      <c r="P19" s="494">
        <v>7610670.4400000004</v>
      </c>
      <c r="Q19" s="395"/>
      <c r="R19" s="396"/>
      <c r="S19" s="42">
        <v>440830.05</v>
      </c>
      <c r="T19" s="42">
        <v>10515926.49</v>
      </c>
      <c r="U19" s="42">
        <v>74930</v>
      </c>
      <c r="V19" s="42">
        <v>365344.45</v>
      </c>
      <c r="W19" s="42">
        <v>2220</v>
      </c>
      <c r="X19" s="42">
        <v>6335075.4400000004</v>
      </c>
    </row>
    <row r="20" spans="1:24" ht="15" thickTop="1" x14ac:dyDescent="0.2">
      <c r="A20" s="489" t="s">
        <v>194</v>
      </c>
      <c r="B20" s="502" t="s">
        <v>193</v>
      </c>
      <c r="C20" s="464"/>
      <c r="D20" s="493" t="s">
        <v>13</v>
      </c>
      <c r="E20" s="464"/>
      <c r="F20" s="493" t="s">
        <v>13</v>
      </c>
      <c r="G20" s="464"/>
      <c r="H20" s="493" t="s">
        <v>13</v>
      </c>
      <c r="I20" s="464"/>
      <c r="J20" s="45" t="s">
        <v>13</v>
      </c>
      <c r="K20" s="493" t="s">
        <v>13</v>
      </c>
      <c r="L20" s="464"/>
      <c r="M20" s="45" t="s">
        <v>13</v>
      </c>
      <c r="N20" s="493" t="s">
        <v>13</v>
      </c>
      <c r="O20" s="464"/>
      <c r="P20" s="493" t="s">
        <v>13</v>
      </c>
      <c r="Q20" s="464"/>
      <c r="R20" s="464"/>
      <c r="S20" s="45" t="s">
        <v>13</v>
      </c>
      <c r="T20" s="45" t="s">
        <v>13</v>
      </c>
      <c r="U20" s="45" t="s">
        <v>13</v>
      </c>
      <c r="V20" s="45" t="s">
        <v>13</v>
      </c>
      <c r="W20" s="45" t="s">
        <v>13</v>
      </c>
      <c r="X20" s="45" t="s">
        <v>13</v>
      </c>
    </row>
    <row r="21" spans="1:24" x14ac:dyDescent="0.2">
      <c r="A21" s="490"/>
      <c r="B21" s="498" t="s">
        <v>192</v>
      </c>
      <c r="C21" s="418"/>
      <c r="D21" s="485">
        <v>90000</v>
      </c>
      <c r="E21" s="418"/>
      <c r="F21" s="485">
        <v>103941.67</v>
      </c>
      <c r="G21" s="418"/>
      <c r="H21" s="485">
        <v>0</v>
      </c>
      <c r="I21" s="418"/>
      <c r="J21" s="43">
        <v>0</v>
      </c>
      <c r="K21" s="485">
        <v>103941.67</v>
      </c>
      <c r="L21" s="418"/>
      <c r="M21" s="43">
        <v>0</v>
      </c>
      <c r="N21" s="485">
        <v>0</v>
      </c>
      <c r="O21" s="418"/>
      <c r="P21" s="485">
        <v>0</v>
      </c>
      <c r="Q21" s="464"/>
      <c r="R21" s="418"/>
      <c r="S21" s="43">
        <v>0</v>
      </c>
      <c r="T21" s="43">
        <v>0</v>
      </c>
      <c r="U21" s="43">
        <v>0</v>
      </c>
      <c r="V21" s="43">
        <v>0</v>
      </c>
      <c r="W21" s="43">
        <v>0</v>
      </c>
      <c r="X21" s="43">
        <v>0</v>
      </c>
    </row>
    <row r="22" spans="1:24" x14ac:dyDescent="0.2">
      <c r="A22" s="490"/>
      <c r="B22" s="498" t="s">
        <v>191</v>
      </c>
      <c r="C22" s="418"/>
      <c r="D22" s="485">
        <v>142020</v>
      </c>
      <c r="E22" s="418"/>
      <c r="F22" s="485">
        <v>123729.5</v>
      </c>
      <c r="G22" s="418"/>
      <c r="H22" s="485">
        <v>0</v>
      </c>
      <c r="I22" s="418"/>
      <c r="J22" s="43">
        <v>0</v>
      </c>
      <c r="K22" s="485">
        <v>123729.5</v>
      </c>
      <c r="L22" s="418"/>
      <c r="M22" s="43">
        <v>0</v>
      </c>
      <c r="N22" s="485">
        <v>0</v>
      </c>
      <c r="O22" s="418"/>
      <c r="P22" s="485">
        <v>0</v>
      </c>
      <c r="Q22" s="464"/>
      <c r="R22" s="418"/>
      <c r="S22" s="43">
        <v>0</v>
      </c>
      <c r="T22" s="43">
        <v>0</v>
      </c>
      <c r="U22" s="43">
        <v>0</v>
      </c>
      <c r="V22" s="43">
        <v>0</v>
      </c>
      <c r="W22" s="43">
        <v>0</v>
      </c>
      <c r="X22" s="43">
        <v>0</v>
      </c>
    </row>
    <row r="23" spans="1:24" x14ac:dyDescent="0.2">
      <c r="A23" s="490"/>
      <c r="B23" s="498" t="s">
        <v>190</v>
      </c>
      <c r="C23" s="418"/>
      <c r="D23" s="485">
        <v>90000</v>
      </c>
      <c r="E23" s="418"/>
      <c r="F23" s="485">
        <v>112446.89</v>
      </c>
      <c r="G23" s="418"/>
      <c r="H23" s="485">
        <v>0</v>
      </c>
      <c r="I23" s="418"/>
      <c r="J23" s="43">
        <v>0</v>
      </c>
      <c r="K23" s="485">
        <v>112446.89</v>
      </c>
      <c r="L23" s="418"/>
      <c r="M23" s="43">
        <v>0</v>
      </c>
      <c r="N23" s="485">
        <v>0</v>
      </c>
      <c r="O23" s="418"/>
      <c r="P23" s="485">
        <v>0</v>
      </c>
      <c r="Q23" s="464"/>
      <c r="R23" s="418"/>
      <c r="S23" s="43">
        <v>0</v>
      </c>
      <c r="T23" s="43">
        <v>0</v>
      </c>
      <c r="U23" s="43">
        <v>0</v>
      </c>
      <c r="V23" s="43">
        <v>0</v>
      </c>
      <c r="W23" s="43">
        <v>0</v>
      </c>
      <c r="X23" s="43">
        <v>0</v>
      </c>
    </row>
    <row r="24" spans="1:24" x14ac:dyDescent="0.2">
      <c r="A24" s="490"/>
      <c r="B24" s="498" t="s">
        <v>189</v>
      </c>
      <c r="C24" s="418"/>
      <c r="D24" s="485">
        <v>400000</v>
      </c>
      <c r="E24" s="418"/>
      <c r="F24" s="485">
        <v>520175</v>
      </c>
      <c r="G24" s="418"/>
      <c r="H24" s="485">
        <v>0</v>
      </c>
      <c r="I24" s="418"/>
      <c r="J24" s="43">
        <v>0</v>
      </c>
      <c r="K24" s="485">
        <v>520175</v>
      </c>
      <c r="L24" s="418"/>
      <c r="M24" s="43">
        <v>0</v>
      </c>
      <c r="N24" s="485">
        <v>0</v>
      </c>
      <c r="O24" s="418"/>
      <c r="P24" s="485">
        <v>0</v>
      </c>
      <c r="Q24" s="464"/>
      <c r="R24" s="418"/>
      <c r="S24" s="43">
        <v>0</v>
      </c>
      <c r="T24" s="43">
        <v>0</v>
      </c>
      <c r="U24" s="43">
        <v>0</v>
      </c>
      <c r="V24" s="43">
        <v>0</v>
      </c>
      <c r="W24" s="43">
        <v>0</v>
      </c>
      <c r="X24" s="43">
        <v>0</v>
      </c>
    </row>
    <row r="25" spans="1:24" x14ac:dyDescent="0.2">
      <c r="A25" s="490"/>
      <c r="B25" s="498" t="s">
        <v>188</v>
      </c>
      <c r="C25" s="418"/>
      <c r="D25" s="485">
        <v>54000</v>
      </c>
      <c r="E25" s="418"/>
      <c r="F25" s="485">
        <v>38980</v>
      </c>
      <c r="G25" s="418"/>
      <c r="H25" s="485">
        <v>0</v>
      </c>
      <c r="I25" s="418"/>
      <c r="J25" s="43">
        <v>0</v>
      </c>
      <c r="K25" s="485">
        <v>38980</v>
      </c>
      <c r="L25" s="418"/>
      <c r="M25" s="43">
        <v>0</v>
      </c>
      <c r="N25" s="485">
        <v>0</v>
      </c>
      <c r="O25" s="418"/>
      <c r="P25" s="485">
        <v>0</v>
      </c>
      <c r="Q25" s="464"/>
      <c r="R25" s="418"/>
      <c r="S25" s="43">
        <v>0</v>
      </c>
      <c r="T25" s="43">
        <v>0</v>
      </c>
      <c r="U25" s="43">
        <v>0</v>
      </c>
      <c r="V25" s="43">
        <v>0</v>
      </c>
      <c r="W25" s="43">
        <v>0</v>
      </c>
      <c r="X25" s="43">
        <v>0</v>
      </c>
    </row>
    <row r="26" spans="1:24" x14ac:dyDescent="0.2">
      <c r="A26" s="490"/>
      <c r="B26" s="498" t="s">
        <v>187</v>
      </c>
      <c r="C26" s="418"/>
      <c r="D26" s="485">
        <v>0</v>
      </c>
      <c r="E26" s="418"/>
      <c r="F26" s="485">
        <v>2090</v>
      </c>
      <c r="G26" s="418"/>
      <c r="H26" s="485">
        <v>0</v>
      </c>
      <c r="I26" s="418"/>
      <c r="J26" s="43">
        <v>0</v>
      </c>
      <c r="K26" s="485">
        <v>2090</v>
      </c>
      <c r="L26" s="418"/>
      <c r="M26" s="43">
        <v>0</v>
      </c>
      <c r="N26" s="485">
        <v>0</v>
      </c>
      <c r="O26" s="418"/>
      <c r="P26" s="485">
        <v>0</v>
      </c>
      <c r="Q26" s="464"/>
      <c r="R26" s="418"/>
      <c r="S26" s="43">
        <v>0</v>
      </c>
      <c r="T26" s="43">
        <v>0</v>
      </c>
      <c r="U26" s="43">
        <v>0</v>
      </c>
      <c r="V26" s="43">
        <v>0</v>
      </c>
      <c r="W26" s="43">
        <v>0</v>
      </c>
      <c r="X26" s="43">
        <v>0</v>
      </c>
    </row>
    <row r="27" spans="1:24" x14ac:dyDescent="0.2">
      <c r="A27" s="490"/>
      <c r="B27" s="498" t="s">
        <v>186</v>
      </c>
      <c r="C27" s="418"/>
      <c r="D27" s="485">
        <v>13091000</v>
      </c>
      <c r="E27" s="418"/>
      <c r="F27" s="485">
        <v>14211800.65</v>
      </c>
      <c r="G27" s="418"/>
      <c r="H27" s="485">
        <v>0</v>
      </c>
      <c r="I27" s="418"/>
      <c r="J27" s="43">
        <v>0</v>
      </c>
      <c r="K27" s="485">
        <v>14211800.65</v>
      </c>
      <c r="L27" s="418"/>
      <c r="M27" s="43">
        <v>0</v>
      </c>
      <c r="N27" s="485">
        <v>0</v>
      </c>
      <c r="O27" s="418"/>
      <c r="P27" s="485">
        <v>0</v>
      </c>
      <c r="Q27" s="464"/>
      <c r="R27" s="418"/>
      <c r="S27" s="43">
        <v>0</v>
      </c>
      <c r="T27" s="43">
        <v>0</v>
      </c>
      <c r="U27" s="43">
        <v>0</v>
      </c>
      <c r="V27" s="43">
        <v>0</v>
      </c>
      <c r="W27" s="43">
        <v>0</v>
      </c>
      <c r="X27" s="43">
        <v>0</v>
      </c>
    </row>
    <row r="28" spans="1:24" x14ac:dyDescent="0.2">
      <c r="A28" s="490"/>
      <c r="B28" s="498" t="s">
        <v>185</v>
      </c>
      <c r="C28" s="418"/>
      <c r="D28" s="485">
        <v>20640000</v>
      </c>
      <c r="E28" s="418"/>
      <c r="F28" s="485">
        <v>15257191</v>
      </c>
      <c r="G28" s="418"/>
      <c r="H28" s="485">
        <v>0</v>
      </c>
      <c r="I28" s="418"/>
      <c r="J28" s="43">
        <v>0</v>
      </c>
      <c r="K28" s="485">
        <v>15257191</v>
      </c>
      <c r="L28" s="418"/>
      <c r="M28" s="43">
        <v>0</v>
      </c>
      <c r="N28" s="485">
        <v>0</v>
      </c>
      <c r="O28" s="418"/>
      <c r="P28" s="485">
        <v>0</v>
      </c>
      <c r="Q28" s="464"/>
      <c r="R28" s="418"/>
      <c r="S28" s="43">
        <v>0</v>
      </c>
      <c r="T28" s="43">
        <v>0</v>
      </c>
      <c r="U28" s="43">
        <v>0</v>
      </c>
      <c r="V28" s="43">
        <v>0</v>
      </c>
      <c r="W28" s="43">
        <v>0</v>
      </c>
      <c r="X28" s="43">
        <v>0</v>
      </c>
    </row>
    <row r="29" spans="1:24" x14ac:dyDescent="0.2">
      <c r="A29" s="490"/>
      <c r="B29" s="498" t="s">
        <v>184</v>
      </c>
      <c r="C29" s="418"/>
      <c r="D29" s="485">
        <v>0</v>
      </c>
      <c r="E29" s="418"/>
      <c r="F29" s="485">
        <v>0</v>
      </c>
      <c r="G29" s="418"/>
      <c r="H29" s="485">
        <v>2097299</v>
      </c>
      <c r="I29" s="418"/>
      <c r="J29" s="43">
        <v>0</v>
      </c>
      <c r="K29" s="485">
        <v>2097299</v>
      </c>
      <c r="L29" s="418"/>
      <c r="M29" s="43">
        <v>0</v>
      </c>
      <c r="N29" s="485">
        <v>0</v>
      </c>
      <c r="O29" s="418"/>
      <c r="P29" s="485">
        <v>0</v>
      </c>
      <c r="Q29" s="464"/>
      <c r="R29" s="418"/>
      <c r="S29" s="43">
        <v>0</v>
      </c>
      <c r="T29" s="43">
        <v>0</v>
      </c>
      <c r="U29" s="43">
        <v>0</v>
      </c>
      <c r="V29" s="43">
        <v>0</v>
      </c>
      <c r="W29" s="43">
        <v>0</v>
      </c>
      <c r="X29" s="43">
        <v>0</v>
      </c>
    </row>
    <row r="30" spans="1:24" ht="15" thickBot="1" x14ac:dyDescent="0.25">
      <c r="A30" s="491"/>
      <c r="B30" s="497" t="s">
        <v>183</v>
      </c>
      <c r="C30" s="396"/>
      <c r="D30" s="494">
        <f>SUM(D21:E29)</f>
        <v>34507020</v>
      </c>
      <c r="E30" s="396"/>
      <c r="F30" s="494">
        <f>SUM(F21:G29)</f>
        <v>30370354.710000001</v>
      </c>
      <c r="G30" s="396"/>
      <c r="H30" s="494">
        <v>2097299</v>
      </c>
      <c r="I30" s="396"/>
      <c r="J30" s="42">
        <v>0</v>
      </c>
      <c r="K30" s="494">
        <v>32467653.710000001</v>
      </c>
      <c r="L30" s="396"/>
      <c r="M30" s="42">
        <v>0</v>
      </c>
      <c r="N30" s="494">
        <v>0</v>
      </c>
      <c r="O30" s="396"/>
      <c r="P30" s="494">
        <v>0</v>
      </c>
      <c r="Q30" s="395"/>
      <c r="R30" s="396"/>
      <c r="S30" s="42">
        <v>0</v>
      </c>
      <c r="T30" s="42">
        <v>0</v>
      </c>
      <c r="U30" s="42">
        <v>0</v>
      </c>
      <c r="V30" s="42">
        <v>0</v>
      </c>
      <c r="W30" s="42">
        <v>0</v>
      </c>
      <c r="X30" s="42">
        <v>0</v>
      </c>
    </row>
    <row r="31" spans="1:24" ht="15.75" thickTop="1" thickBot="1" x14ac:dyDescent="0.25">
      <c r="A31" s="496" t="s">
        <v>182</v>
      </c>
      <c r="B31" s="334"/>
      <c r="C31" s="335"/>
      <c r="D31" s="497" t="s">
        <v>13</v>
      </c>
      <c r="E31" s="396"/>
      <c r="F31" s="497" t="s">
        <v>13</v>
      </c>
      <c r="G31" s="396"/>
      <c r="H31" s="497" t="s">
        <v>13</v>
      </c>
      <c r="I31" s="396"/>
      <c r="J31" s="41" t="s">
        <v>13</v>
      </c>
      <c r="K31" s="494">
        <v>-2329481.23</v>
      </c>
      <c r="L31" s="396"/>
      <c r="M31" s="41" t="s">
        <v>13</v>
      </c>
      <c r="N31" s="497" t="s">
        <v>13</v>
      </c>
      <c r="O31" s="396"/>
      <c r="P31" s="497" t="s">
        <v>13</v>
      </c>
      <c r="Q31" s="395"/>
      <c r="R31" s="396"/>
      <c r="S31" s="41" t="s">
        <v>13</v>
      </c>
      <c r="T31" s="41" t="s">
        <v>13</v>
      </c>
      <c r="U31" s="41" t="s">
        <v>13</v>
      </c>
      <c r="V31" s="41" t="s">
        <v>13</v>
      </c>
      <c r="W31" s="41" t="s">
        <v>13</v>
      </c>
      <c r="X31" s="41" t="s">
        <v>13</v>
      </c>
    </row>
    <row r="32" spans="1:24" ht="0" hidden="1" customHeight="1" x14ac:dyDescent="0.2"/>
    <row r="33" spans="1:25" s="124" customFormat="1" ht="15" thickTop="1" x14ac:dyDescent="0.2">
      <c r="A33" s="263"/>
      <c r="B33" s="264"/>
      <c r="C33" s="265"/>
      <c r="D33" s="264"/>
      <c r="E33" s="265"/>
      <c r="F33" s="264"/>
      <c r="H33" s="266"/>
      <c r="I33" s="265"/>
      <c r="J33" s="265"/>
      <c r="K33" s="265"/>
      <c r="L33" s="267"/>
      <c r="M33" s="265"/>
      <c r="N33" s="264"/>
      <c r="O33" s="265"/>
      <c r="P33" s="264"/>
      <c r="Q33" s="265"/>
      <c r="R33" s="264"/>
      <c r="S33" s="264"/>
      <c r="T33" s="265"/>
      <c r="U33" s="265"/>
      <c r="V33" s="265"/>
      <c r="W33" s="265"/>
      <c r="X33" s="265"/>
      <c r="Y33" s="265"/>
    </row>
    <row r="34" spans="1:25" s="62" customFormat="1" ht="12.75" customHeight="1" x14ac:dyDescent="0.2">
      <c r="B34" s="281" t="s">
        <v>406</v>
      </c>
      <c r="C34" s="234" t="s">
        <v>226</v>
      </c>
      <c r="G34" s="302" t="s">
        <v>406</v>
      </c>
      <c r="H34" s="302"/>
      <c r="I34" s="302"/>
      <c r="K34" s="302" t="s">
        <v>406</v>
      </c>
      <c r="L34" s="302"/>
      <c r="M34" s="302"/>
      <c r="Q34" s="233" t="s">
        <v>226</v>
      </c>
      <c r="T34" s="159" t="s">
        <v>406</v>
      </c>
      <c r="U34" s="232"/>
      <c r="V34" s="159" t="s">
        <v>406</v>
      </c>
    </row>
    <row r="35" spans="1:25" s="62" customFormat="1" ht="16.5" customHeight="1" x14ac:dyDescent="0.2">
      <c r="B35" s="281" t="s">
        <v>427</v>
      </c>
      <c r="D35" s="232"/>
      <c r="E35" s="232"/>
      <c r="F35" s="232"/>
      <c r="G35" s="302" t="s">
        <v>434</v>
      </c>
      <c r="H35" s="302"/>
      <c r="I35" s="302"/>
      <c r="K35" s="302" t="s">
        <v>408</v>
      </c>
      <c r="L35" s="302"/>
      <c r="M35" s="302"/>
      <c r="Q35" s="232"/>
      <c r="R35" s="302" t="s">
        <v>419</v>
      </c>
      <c r="S35" s="302"/>
      <c r="T35" s="159" t="s">
        <v>423</v>
      </c>
      <c r="U35" s="159"/>
      <c r="V35" s="159" t="s">
        <v>408</v>
      </c>
    </row>
    <row r="36" spans="1:25" s="62" customFormat="1" ht="16.5" customHeight="1" x14ac:dyDescent="0.2">
      <c r="B36" s="281" t="s">
        <v>407</v>
      </c>
      <c r="C36" s="159"/>
      <c r="G36" s="302" t="s">
        <v>424</v>
      </c>
      <c r="H36" s="302"/>
      <c r="I36" s="302"/>
      <c r="K36" s="302" t="s">
        <v>409</v>
      </c>
      <c r="L36" s="302"/>
      <c r="M36" s="302"/>
      <c r="R36" s="171" t="s">
        <v>428</v>
      </c>
      <c r="S36" s="171"/>
      <c r="T36" s="159" t="s">
        <v>425</v>
      </c>
      <c r="U36" s="159"/>
      <c r="V36" s="233" t="s">
        <v>409</v>
      </c>
    </row>
    <row r="37" spans="1:25" s="62" customFormat="1" ht="17.25" customHeight="1" x14ac:dyDescent="0.2">
      <c r="A37" s="233"/>
      <c r="F37" s="236"/>
      <c r="G37" s="302" t="s">
        <v>435</v>
      </c>
      <c r="H37" s="302"/>
      <c r="I37" s="302"/>
      <c r="K37" s="236"/>
      <c r="M37" s="236"/>
      <c r="N37" s="236"/>
      <c r="T37" s="159" t="s">
        <v>426</v>
      </c>
      <c r="U37" s="159"/>
    </row>
    <row r="40" spans="1:25" x14ac:dyDescent="0.2">
      <c r="G40" s="287"/>
    </row>
  </sheetData>
  <mergeCells count="195">
    <mergeCell ref="G35:I35"/>
    <mergeCell ref="G36:I36"/>
    <mergeCell ref="G37:I37"/>
    <mergeCell ref="G34:I34"/>
    <mergeCell ref="R35:S35"/>
    <mergeCell ref="K30:L30"/>
    <mergeCell ref="N28:O28"/>
    <mergeCell ref="P28:R28"/>
    <mergeCell ref="P29:R29"/>
    <mergeCell ref="N30:O30"/>
    <mergeCell ref="P30:R30"/>
    <mergeCell ref="K35:M35"/>
    <mergeCell ref="K36:M36"/>
    <mergeCell ref="K34:M34"/>
    <mergeCell ref="A31:C31"/>
    <mergeCell ref="D31:E31"/>
    <mergeCell ref="F31:G31"/>
    <mergeCell ref="H31:I31"/>
    <mergeCell ref="K31:L31"/>
    <mergeCell ref="N31:O31"/>
    <mergeCell ref="P31:R31"/>
    <mergeCell ref="B30:C30"/>
    <mergeCell ref="K28:L28"/>
    <mergeCell ref="A20:A30"/>
    <mergeCell ref="B24:C24"/>
    <mergeCell ref="D30:E30"/>
    <mergeCell ref="F30:G30"/>
    <mergeCell ref="H30:I30"/>
    <mergeCell ref="H26:I26"/>
    <mergeCell ref="K26:L26"/>
    <mergeCell ref="B29:C29"/>
    <mergeCell ref="D29:E29"/>
    <mergeCell ref="F29:G29"/>
    <mergeCell ref="H29:I29"/>
    <mergeCell ref="K29:L29"/>
    <mergeCell ref="N29:O29"/>
    <mergeCell ref="N26:O26"/>
    <mergeCell ref="B28:C28"/>
    <mergeCell ref="D28:E28"/>
    <mergeCell ref="F28:G28"/>
    <mergeCell ref="H28:I28"/>
    <mergeCell ref="P26:R26"/>
    <mergeCell ref="B27:C27"/>
    <mergeCell ref="D27:E27"/>
    <mergeCell ref="F27:G27"/>
    <mergeCell ref="H27:I27"/>
    <mergeCell ref="K27:L27"/>
    <mergeCell ref="N27:O27"/>
    <mergeCell ref="P27:R27"/>
    <mergeCell ref="B26:C26"/>
    <mergeCell ref="D26:E26"/>
    <mergeCell ref="F26:G26"/>
    <mergeCell ref="K24:L24"/>
    <mergeCell ref="N24:O24"/>
    <mergeCell ref="P24:R24"/>
    <mergeCell ref="B25:C25"/>
    <mergeCell ref="D25:E25"/>
    <mergeCell ref="F25:G25"/>
    <mergeCell ref="H25:I25"/>
    <mergeCell ref="K25:L25"/>
    <mergeCell ref="N25:O25"/>
    <mergeCell ref="P25:R25"/>
    <mergeCell ref="D24:E24"/>
    <mergeCell ref="F24:G24"/>
    <mergeCell ref="H24:I24"/>
    <mergeCell ref="K22:L22"/>
    <mergeCell ref="N22:O22"/>
    <mergeCell ref="P22:R22"/>
    <mergeCell ref="B23:C23"/>
    <mergeCell ref="D23:E23"/>
    <mergeCell ref="F23:G23"/>
    <mergeCell ref="H23:I23"/>
    <mergeCell ref="K23:L23"/>
    <mergeCell ref="N23:O23"/>
    <mergeCell ref="P23:R23"/>
    <mergeCell ref="B22:C22"/>
    <mergeCell ref="D22:E22"/>
    <mergeCell ref="F22:G22"/>
    <mergeCell ref="H22:I22"/>
    <mergeCell ref="K20:L20"/>
    <mergeCell ref="N20:O20"/>
    <mergeCell ref="P20:R20"/>
    <mergeCell ref="B21:C21"/>
    <mergeCell ref="D21:E21"/>
    <mergeCell ref="F21:G21"/>
    <mergeCell ref="H21:I21"/>
    <mergeCell ref="K21:L21"/>
    <mergeCell ref="N21:O21"/>
    <mergeCell ref="P21:R21"/>
    <mergeCell ref="B20:C20"/>
    <mergeCell ref="D20:E20"/>
    <mergeCell ref="F20:G20"/>
    <mergeCell ref="H20:I20"/>
    <mergeCell ref="P16:R16"/>
    <mergeCell ref="P17:R17"/>
    <mergeCell ref="N18:O18"/>
    <mergeCell ref="P18:R18"/>
    <mergeCell ref="B19:C19"/>
    <mergeCell ref="D19:E19"/>
    <mergeCell ref="F19:G19"/>
    <mergeCell ref="H19:I19"/>
    <mergeCell ref="K19:L19"/>
    <mergeCell ref="N19:O19"/>
    <mergeCell ref="P19:R19"/>
    <mergeCell ref="B18:C18"/>
    <mergeCell ref="B17:C17"/>
    <mergeCell ref="D17:E17"/>
    <mergeCell ref="F17:G17"/>
    <mergeCell ref="H17:I17"/>
    <mergeCell ref="K17:L17"/>
    <mergeCell ref="N17:O17"/>
    <mergeCell ref="D18:E18"/>
    <mergeCell ref="F18:G18"/>
    <mergeCell ref="H18:I18"/>
    <mergeCell ref="K18:L18"/>
    <mergeCell ref="B16:C16"/>
    <mergeCell ref="D16:E16"/>
    <mergeCell ref="F16:G16"/>
    <mergeCell ref="H16:I16"/>
    <mergeCell ref="K16:L16"/>
    <mergeCell ref="N14:O14"/>
    <mergeCell ref="F14:G14"/>
    <mergeCell ref="H14:I14"/>
    <mergeCell ref="K14:L14"/>
    <mergeCell ref="N16:O16"/>
    <mergeCell ref="B15:C15"/>
    <mergeCell ref="D15:E15"/>
    <mergeCell ref="F15:G15"/>
    <mergeCell ref="H15:I15"/>
    <mergeCell ref="K15:L15"/>
    <mergeCell ref="N15:O15"/>
    <mergeCell ref="P15:R15"/>
    <mergeCell ref="B14:C14"/>
    <mergeCell ref="D14:E14"/>
    <mergeCell ref="B13:C13"/>
    <mergeCell ref="D13:E13"/>
    <mergeCell ref="F13:G13"/>
    <mergeCell ref="H13:I13"/>
    <mergeCell ref="K13:L13"/>
    <mergeCell ref="N13:O13"/>
    <mergeCell ref="P13:R13"/>
    <mergeCell ref="P14:R14"/>
    <mergeCell ref="K11:L11"/>
    <mergeCell ref="N11:O11"/>
    <mergeCell ref="D12:E12"/>
    <mergeCell ref="F12:G12"/>
    <mergeCell ref="H12:I12"/>
    <mergeCell ref="K12:L12"/>
    <mergeCell ref="N10:O10"/>
    <mergeCell ref="P10:R10"/>
    <mergeCell ref="P11:R11"/>
    <mergeCell ref="N12:O12"/>
    <mergeCell ref="P12:R12"/>
    <mergeCell ref="A1:M1"/>
    <mergeCell ref="A2:M2"/>
    <mergeCell ref="A3:M3"/>
    <mergeCell ref="P5:R5"/>
    <mergeCell ref="A7:A19"/>
    <mergeCell ref="B7:C7"/>
    <mergeCell ref="D7:E7"/>
    <mergeCell ref="F7:G7"/>
    <mergeCell ref="H7:I7"/>
    <mergeCell ref="B10:C10"/>
    <mergeCell ref="D10:E10"/>
    <mergeCell ref="F10:G10"/>
    <mergeCell ref="H10:I10"/>
    <mergeCell ref="K10:L10"/>
    <mergeCell ref="P8:R8"/>
    <mergeCell ref="B9:C9"/>
    <mergeCell ref="D9:E9"/>
    <mergeCell ref="F9:G9"/>
    <mergeCell ref="H9:I9"/>
    <mergeCell ref="B11:C11"/>
    <mergeCell ref="D11:E11"/>
    <mergeCell ref="F11:G11"/>
    <mergeCell ref="H11:I11"/>
    <mergeCell ref="B12:C12"/>
    <mergeCell ref="A5:B5"/>
    <mergeCell ref="D5:E5"/>
    <mergeCell ref="F5:G5"/>
    <mergeCell ref="H5:I5"/>
    <mergeCell ref="K5:L5"/>
    <mergeCell ref="K7:L7"/>
    <mergeCell ref="N7:O7"/>
    <mergeCell ref="P7:R7"/>
    <mergeCell ref="N5:O5"/>
    <mergeCell ref="B8:C8"/>
    <mergeCell ref="D8:E8"/>
    <mergeCell ref="F8:G8"/>
    <mergeCell ref="H8:I8"/>
    <mergeCell ref="K8:L8"/>
    <mergeCell ref="N8:O8"/>
    <mergeCell ref="K9:L9"/>
    <mergeCell ref="N9:O9"/>
    <mergeCell ref="P9:R9"/>
  </mergeCells>
  <printOptions horizontalCentered="1"/>
  <pageMargins left="0" right="0" top="0.47244094488188981" bottom="0.19685039370078741" header="0.47244094488188981" footer="0.47244094488188981"/>
  <pageSetup paperSize="9" orientation="landscape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showGridLines="0" workbookViewId="0">
      <pane ySplit="1" topLeftCell="A2" activePane="bottomLeft" state="frozen"/>
      <selection pane="bottomLeft" activeCell="C21" sqref="C21:D21"/>
    </sheetView>
  </sheetViews>
  <sheetFormatPr defaultRowHeight="14.25" x14ac:dyDescent="0.2"/>
  <cols>
    <col min="1" max="1" width="0.375" customWidth="1"/>
    <col min="2" max="2" width="25.25" customWidth="1"/>
    <col min="3" max="3" width="10.25" customWidth="1"/>
    <col min="4" max="4" width="5.5" customWidth="1"/>
    <col min="5" max="5" width="5.25" customWidth="1"/>
    <col min="6" max="6" width="10" customWidth="1"/>
    <col min="7" max="7" width="16.375" customWidth="1"/>
    <col min="8" max="8" width="16" customWidth="1"/>
    <col min="9" max="9" width="15.75" customWidth="1"/>
    <col min="10" max="10" width="15.125" style="211" customWidth="1"/>
    <col min="11" max="11" width="15.25" customWidth="1"/>
    <col min="12" max="12" width="1.125" customWidth="1"/>
    <col min="13" max="13" width="13.5" customWidth="1"/>
    <col min="14" max="14" width="6.5" customWidth="1"/>
    <col min="15" max="15" width="8" customWidth="1"/>
    <col min="16" max="16" width="4.125" customWidth="1"/>
    <col min="17" max="17" width="0.5" customWidth="1"/>
    <col min="18" max="18" width="10.375" customWidth="1"/>
    <col min="19" max="22" width="16.25" customWidth="1"/>
    <col min="23" max="23" width="12.75" customWidth="1"/>
    <col min="24" max="24" width="13.5" customWidth="1"/>
  </cols>
  <sheetData>
    <row r="1" spans="1:24" ht="18" customHeight="1" x14ac:dyDescent="0.2">
      <c r="A1" s="441" t="s">
        <v>2</v>
      </c>
      <c r="B1" s="441"/>
      <c r="C1" s="441"/>
      <c r="D1" s="441"/>
      <c r="E1" s="441"/>
      <c r="F1" s="441"/>
      <c r="G1" s="441"/>
      <c r="H1" s="441"/>
      <c r="I1" s="441"/>
      <c r="J1" s="441"/>
      <c r="K1" s="441"/>
      <c r="L1" s="56"/>
      <c r="M1" s="56"/>
      <c r="N1" s="56"/>
      <c r="O1" s="56"/>
      <c r="P1" s="56"/>
      <c r="Q1" s="56"/>
    </row>
    <row r="2" spans="1:24" ht="16.899999999999999" customHeight="1" x14ac:dyDescent="0.2">
      <c r="A2" s="442" t="s">
        <v>417</v>
      </c>
      <c r="B2" s="442"/>
      <c r="C2" s="442"/>
      <c r="D2" s="442"/>
      <c r="E2" s="442"/>
      <c r="F2" s="442"/>
      <c r="G2" s="442"/>
      <c r="H2" s="442"/>
      <c r="I2" s="442"/>
      <c r="J2" s="442"/>
      <c r="K2" s="442"/>
      <c r="L2" s="56"/>
      <c r="M2" s="56"/>
      <c r="N2" s="56"/>
      <c r="O2" s="56"/>
      <c r="P2" s="56"/>
      <c r="Q2" s="56"/>
    </row>
    <row r="3" spans="1:24" ht="16.899999999999999" customHeight="1" x14ac:dyDescent="0.2">
      <c r="A3" s="442" t="s">
        <v>4</v>
      </c>
      <c r="B3" s="442"/>
      <c r="C3" s="442"/>
      <c r="D3" s="442"/>
      <c r="E3" s="442"/>
      <c r="F3" s="442"/>
      <c r="G3" s="442"/>
      <c r="H3" s="442"/>
      <c r="I3" s="442"/>
      <c r="J3" s="442"/>
      <c r="K3" s="442"/>
      <c r="L3" s="56"/>
      <c r="M3" s="56"/>
      <c r="N3" s="56"/>
      <c r="O3" s="56"/>
      <c r="P3" s="56"/>
      <c r="Q3" s="56"/>
    </row>
    <row r="4" spans="1:24" ht="6.6" customHeight="1" x14ac:dyDescent="0.2"/>
    <row r="5" spans="1:24" ht="42" x14ac:dyDescent="0.2">
      <c r="A5" s="486" t="s">
        <v>217</v>
      </c>
      <c r="B5" s="487"/>
      <c r="C5" s="488" t="s">
        <v>216</v>
      </c>
      <c r="D5" s="335"/>
      <c r="E5" s="488" t="s">
        <v>215</v>
      </c>
      <c r="F5" s="335"/>
      <c r="G5" s="213" t="s">
        <v>214</v>
      </c>
      <c r="H5" s="213" t="s">
        <v>9</v>
      </c>
      <c r="I5" s="51" t="s">
        <v>219</v>
      </c>
      <c r="J5" s="213" t="s">
        <v>415</v>
      </c>
      <c r="K5" s="51" t="s">
        <v>9</v>
      </c>
      <c r="L5" s="488" t="s">
        <v>8</v>
      </c>
      <c r="M5" s="335"/>
      <c r="N5" s="488" t="s">
        <v>32</v>
      </c>
      <c r="O5" s="335"/>
      <c r="P5" s="488" t="s">
        <v>37</v>
      </c>
      <c r="Q5" s="334"/>
      <c r="R5" s="335"/>
      <c r="S5" s="51" t="s">
        <v>40</v>
      </c>
      <c r="T5" s="51" t="s">
        <v>48</v>
      </c>
      <c r="U5" s="51" t="s">
        <v>52</v>
      </c>
      <c r="V5" s="51" t="s">
        <v>57</v>
      </c>
      <c r="W5" s="51" t="s">
        <v>60</v>
      </c>
      <c r="X5" s="51" t="s">
        <v>65</v>
      </c>
    </row>
    <row r="6" spans="1:24" ht="0" hidden="1" customHeight="1" x14ac:dyDescent="0.2">
      <c r="X6" s="50"/>
    </row>
    <row r="7" spans="1:24" x14ac:dyDescent="0.2">
      <c r="A7" s="489" t="s">
        <v>12</v>
      </c>
      <c r="B7" s="49" t="s">
        <v>207</v>
      </c>
      <c r="C7" s="492" t="s">
        <v>13</v>
      </c>
      <c r="D7" s="464"/>
      <c r="E7" s="492" t="s">
        <v>13</v>
      </c>
      <c r="F7" s="464"/>
      <c r="G7" s="492" t="s">
        <v>13</v>
      </c>
      <c r="H7" s="464"/>
      <c r="I7" s="48" t="s">
        <v>13</v>
      </c>
      <c r="J7" s="214" t="s">
        <v>13</v>
      </c>
      <c r="K7" s="48" t="s">
        <v>13</v>
      </c>
      <c r="L7" s="492" t="s">
        <v>13</v>
      </c>
      <c r="M7" s="464"/>
      <c r="N7" s="492" t="s">
        <v>13</v>
      </c>
      <c r="O7" s="464"/>
      <c r="P7" s="492" t="s">
        <v>13</v>
      </c>
      <c r="Q7" s="464"/>
      <c r="R7" s="464"/>
      <c r="S7" s="48" t="s">
        <v>13</v>
      </c>
      <c r="T7" s="48" t="s">
        <v>13</v>
      </c>
      <c r="U7" s="48" t="s">
        <v>13</v>
      </c>
      <c r="V7" s="48" t="s">
        <v>13</v>
      </c>
      <c r="W7" s="48" t="s">
        <v>13</v>
      </c>
      <c r="X7" s="47" t="s">
        <v>13</v>
      </c>
    </row>
    <row r="8" spans="1:24" ht="14.25" customHeight="1" x14ac:dyDescent="0.2">
      <c r="A8" s="490"/>
      <c r="B8" s="44" t="s">
        <v>206</v>
      </c>
      <c r="C8" s="485">
        <v>6877800</v>
      </c>
      <c r="D8" s="418"/>
      <c r="E8" s="503">
        <f>SUM(L8:X8)-K8-G8</f>
        <v>6335075.4400000004</v>
      </c>
      <c r="F8" s="504"/>
      <c r="G8" s="259">
        <v>0</v>
      </c>
      <c r="H8" s="212">
        <f>SUM(L8:X8)</f>
        <v>6335075.4400000004</v>
      </c>
      <c r="I8" s="43">
        <v>0</v>
      </c>
      <c r="J8" s="212">
        <v>0</v>
      </c>
      <c r="K8" s="43">
        <f t="shared" ref="K8:K18" si="0">SUM(I8:J8)</f>
        <v>0</v>
      </c>
      <c r="L8" s="485">
        <v>0</v>
      </c>
      <c r="M8" s="418"/>
      <c r="N8" s="485">
        <v>0</v>
      </c>
      <c r="O8" s="418"/>
      <c r="P8" s="485">
        <v>0</v>
      </c>
      <c r="Q8" s="464"/>
      <c r="R8" s="418"/>
      <c r="S8" s="43">
        <v>0</v>
      </c>
      <c r="T8" s="43">
        <v>0</v>
      </c>
      <c r="U8" s="43">
        <v>0</v>
      </c>
      <c r="V8" s="43">
        <v>0</v>
      </c>
      <c r="W8" s="43">
        <v>0</v>
      </c>
      <c r="X8" s="43">
        <v>6335075.4400000004</v>
      </c>
    </row>
    <row r="9" spans="1:24" ht="14.25" customHeight="1" x14ac:dyDescent="0.2">
      <c r="A9" s="490"/>
      <c r="B9" s="44" t="s">
        <v>205</v>
      </c>
      <c r="C9" s="485">
        <v>1709920</v>
      </c>
      <c r="D9" s="418"/>
      <c r="E9" s="503">
        <f t="shared" ref="E9:E18" si="1">SUM(L9:X9)-K9-G9</f>
        <v>1707120</v>
      </c>
      <c r="F9" s="504"/>
      <c r="G9" s="259">
        <v>0</v>
      </c>
      <c r="H9" s="212">
        <f t="shared" ref="H9:H18" si="2">SUM(L9:X9)</f>
        <v>1707120</v>
      </c>
      <c r="I9" s="43">
        <v>0</v>
      </c>
      <c r="J9" s="212">
        <v>0</v>
      </c>
      <c r="K9" s="212">
        <f t="shared" si="0"/>
        <v>0</v>
      </c>
      <c r="L9" s="485">
        <v>1707120</v>
      </c>
      <c r="M9" s="418"/>
      <c r="N9" s="485">
        <v>0</v>
      </c>
      <c r="O9" s="418"/>
      <c r="P9" s="485">
        <v>0</v>
      </c>
      <c r="Q9" s="464"/>
      <c r="R9" s="418"/>
      <c r="S9" s="43">
        <v>0</v>
      </c>
      <c r="T9" s="43">
        <v>0</v>
      </c>
      <c r="U9" s="43">
        <v>0</v>
      </c>
      <c r="V9" s="43">
        <v>0</v>
      </c>
      <c r="W9" s="43">
        <v>0</v>
      </c>
      <c r="X9" s="43">
        <v>0</v>
      </c>
    </row>
    <row r="10" spans="1:24" ht="14.25" customHeight="1" x14ac:dyDescent="0.2">
      <c r="A10" s="490"/>
      <c r="B10" s="44" t="s">
        <v>204</v>
      </c>
      <c r="C10" s="485">
        <v>9772360</v>
      </c>
      <c r="D10" s="418"/>
      <c r="E10" s="503">
        <f t="shared" si="1"/>
        <v>8996750</v>
      </c>
      <c r="F10" s="504"/>
      <c r="G10" s="259">
        <v>0</v>
      </c>
      <c r="H10" s="212">
        <f t="shared" si="2"/>
        <v>8996750</v>
      </c>
      <c r="I10" s="43">
        <v>0</v>
      </c>
      <c r="J10" s="212">
        <v>0</v>
      </c>
      <c r="K10" s="212">
        <f t="shared" si="0"/>
        <v>0</v>
      </c>
      <c r="L10" s="485">
        <v>4609586</v>
      </c>
      <c r="M10" s="418"/>
      <c r="N10" s="485">
        <v>0</v>
      </c>
      <c r="O10" s="418"/>
      <c r="P10" s="485">
        <v>3298044</v>
      </c>
      <c r="Q10" s="464"/>
      <c r="R10" s="418"/>
      <c r="S10" s="43">
        <v>0</v>
      </c>
      <c r="T10" s="43">
        <v>1089120</v>
      </c>
      <c r="U10" s="43">
        <v>0</v>
      </c>
      <c r="V10" s="43">
        <v>0</v>
      </c>
      <c r="W10" s="43">
        <v>0</v>
      </c>
      <c r="X10" s="43">
        <v>0</v>
      </c>
    </row>
    <row r="11" spans="1:24" ht="14.25" customHeight="1" x14ac:dyDescent="0.2">
      <c r="A11" s="490"/>
      <c r="B11" s="44" t="s">
        <v>203</v>
      </c>
      <c r="C11" s="485">
        <v>391000</v>
      </c>
      <c r="D11" s="418"/>
      <c r="E11" s="503">
        <f t="shared" si="1"/>
        <v>268479</v>
      </c>
      <c r="F11" s="504"/>
      <c r="G11" s="259">
        <v>0</v>
      </c>
      <c r="H11" s="212">
        <f t="shared" si="2"/>
        <v>268479</v>
      </c>
      <c r="I11" s="43">
        <v>0</v>
      </c>
      <c r="J11" s="212">
        <v>0</v>
      </c>
      <c r="K11" s="212">
        <f t="shared" si="0"/>
        <v>0</v>
      </c>
      <c r="L11" s="485">
        <v>226902</v>
      </c>
      <c r="M11" s="418"/>
      <c r="N11" s="485">
        <v>9200</v>
      </c>
      <c r="O11" s="418"/>
      <c r="P11" s="485">
        <v>23575</v>
      </c>
      <c r="Q11" s="464"/>
      <c r="R11" s="418"/>
      <c r="S11" s="43">
        <v>0</v>
      </c>
      <c r="T11" s="43">
        <v>8802</v>
      </c>
      <c r="U11" s="43">
        <v>0</v>
      </c>
      <c r="V11" s="43">
        <v>0</v>
      </c>
      <c r="W11" s="43">
        <v>0</v>
      </c>
      <c r="X11" s="43">
        <v>0</v>
      </c>
    </row>
    <row r="12" spans="1:24" ht="14.25" customHeight="1" x14ac:dyDescent="0.2">
      <c r="A12" s="490"/>
      <c r="B12" s="44" t="s">
        <v>202</v>
      </c>
      <c r="C12" s="485">
        <v>5259000</v>
      </c>
      <c r="D12" s="418"/>
      <c r="E12" s="503">
        <f t="shared" si="1"/>
        <v>3884321.84</v>
      </c>
      <c r="F12" s="504"/>
      <c r="G12" s="259">
        <v>0</v>
      </c>
      <c r="H12" s="212">
        <f t="shared" si="2"/>
        <v>3884321.84</v>
      </c>
      <c r="I12" s="43">
        <v>0</v>
      </c>
      <c r="J12" s="212">
        <v>0</v>
      </c>
      <c r="K12" s="212">
        <f t="shared" si="0"/>
        <v>0</v>
      </c>
      <c r="L12" s="485">
        <v>1253741.19</v>
      </c>
      <c r="M12" s="418"/>
      <c r="N12" s="485">
        <v>15398</v>
      </c>
      <c r="O12" s="418"/>
      <c r="P12" s="485">
        <v>1485867</v>
      </c>
      <c r="Q12" s="464"/>
      <c r="R12" s="418"/>
      <c r="S12" s="43">
        <v>313430.05</v>
      </c>
      <c r="T12" s="43">
        <v>502795.15</v>
      </c>
      <c r="U12" s="43">
        <v>74930</v>
      </c>
      <c r="V12" s="43">
        <v>238160.45</v>
      </c>
      <c r="W12" s="43">
        <v>0</v>
      </c>
      <c r="X12" s="43">
        <v>0</v>
      </c>
    </row>
    <row r="13" spans="1:24" ht="14.25" customHeight="1" x14ac:dyDescent="0.2">
      <c r="A13" s="490"/>
      <c r="B13" s="44" t="s">
        <v>201</v>
      </c>
      <c r="C13" s="485">
        <v>2514340</v>
      </c>
      <c r="D13" s="418"/>
      <c r="E13" s="503">
        <f t="shared" si="1"/>
        <v>2181140.6999999997</v>
      </c>
      <c r="F13" s="504"/>
      <c r="G13" s="259">
        <v>0</v>
      </c>
      <c r="H13" s="212">
        <f t="shared" si="2"/>
        <v>2181140.6999999997</v>
      </c>
      <c r="I13" s="43">
        <v>0</v>
      </c>
      <c r="J13" s="212">
        <v>0</v>
      </c>
      <c r="K13" s="212">
        <f t="shared" si="0"/>
        <v>0</v>
      </c>
      <c r="L13" s="485">
        <v>528425.9</v>
      </c>
      <c r="M13" s="418"/>
      <c r="N13" s="485">
        <v>0</v>
      </c>
      <c r="O13" s="418"/>
      <c r="P13" s="485">
        <v>1121015.46</v>
      </c>
      <c r="Q13" s="464"/>
      <c r="R13" s="418"/>
      <c r="S13" s="43">
        <v>46100</v>
      </c>
      <c r="T13" s="43">
        <v>436195.34</v>
      </c>
      <c r="U13" s="43">
        <v>0</v>
      </c>
      <c r="V13" s="43">
        <v>47184</v>
      </c>
      <c r="W13" s="43">
        <v>2220</v>
      </c>
      <c r="X13" s="43">
        <v>0</v>
      </c>
    </row>
    <row r="14" spans="1:24" ht="14.25" customHeight="1" x14ac:dyDescent="0.2">
      <c r="A14" s="490"/>
      <c r="B14" s="44" t="s">
        <v>200</v>
      </c>
      <c r="C14" s="485">
        <v>1100000</v>
      </c>
      <c r="D14" s="418"/>
      <c r="E14" s="503">
        <f t="shared" si="1"/>
        <v>952993.96</v>
      </c>
      <c r="F14" s="504"/>
      <c r="G14" s="259">
        <v>0</v>
      </c>
      <c r="H14" s="212">
        <f t="shared" si="2"/>
        <v>952993.96</v>
      </c>
      <c r="I14" s="43">
        <v>0</v>
      </c>
      <c r="J14" s="212">
        <v>0</v>
      </c>
      <c r="K14" s="212">
        <f t="shared" si="0"/>
        <v>0</v>
      </c>
      <c r="L14" s="485">
        <v>919424.98</v>
      </c>
      <c r="M14" s="418"/>
      <c r="N14" s="485">
        <v>0</v>
      </c>
      <c r="O14" s="418"/>
      <c r="P14" s="485">
        <v>33568.980000000003</v>
      </c>
      <c r="Q14" s="464"/>
      <c r="R14" s="418"/>
      <c r="S14" s="43">
        <v>0</v>
      </c>
      <c r="T14" s="43">
        <v>0</v>
      </c>
      <c r="U14" s="43">
        <v>0</v>
      </c>
      <c r="V14" s="43">
        <v>0</v>
      </c>
      <c r="W14" s="43">
        <v>0</v>
      </c>
      <c r="X14" s="43">
        <v>0</v>
      </c>
    </row>
    <row r="15" spans="1:24" ht="14.25" customHeight="1" x14ac:dyDescent="0.2">
      <c r="A15" s="490"/>
      <c r="B15" s="44" t="s">
        <v>199</v>
      </c>
      <c r="C15" s="485">
        <v>557100</v>
      </c>
      <c r="D15" s="418"/>
      <c r="E15" s="503">
        <f t="shared" si="1"/>
        <v>422546</v>
      </c>
      <c r="F15" s="504"/>
      <c r="G15" s="259">
        <v>0</v>
      </c>
      <c r="H15" s="212">
        <f t="shared" si="2"/>
        <v>422546</v>
      </c>
      <c r="I15" s="43">
        <v>0</v>
      </c>
      <c r="J15" s="212">
        <v>0</v>
      </c>
      <c r="K15" s="212">
        <f t="shared" si="0"/>
        <v>0</v>
      </c>
      <c r="L15" s="485">
        <v>162340</v>
      </c>
      <c r="M15" s="418"/>
      <c r="N15" s="485">
        <v>0</v>
      </c>
      <c r="O15" s="418"/>
      <c r="P15" s="485">
        <v>38600</v>
      </c>
      <c r="Q15" s="464"/>
      <c r="R15" s="418"/>
      <c r="S15" s="43">
        <v>0</v>
      </c>
      <c r="T15" s="43">
        <v>221606</v>
      </c>
      <c r="U15" s="43">
        <v>0</v>
      </c>
      <c r="V15" s="43">
        <v>0</v>
      </c>
      <c r="W15" s="43">
        <v>0</v>
      </c>
      <c r="X15" s="43">
        <v>0</v>
      </c>
    </row>
    <row r="16" spans="1:24" ht="14.25" customHeight="1" x14ac:dyDescent="0.2">
      <c r="A16" s="490"/>
      <c r="B16" s="44" t="s">
        <v>198</v>
      </c>
      <c r="C16" s="485">
        <v>4330500</v>
      </c>
      <c r="D16" s="418"/>
      <c r="E16" s="503">
        <f t="shared" si="1"/>
        <v>3222598</v>
      </c>
      <c r="F16" s="504"/>
      <c r="G16" s="259">
        <v>2097299</v>
      </c>
      <c r="H16" s="212">
        <f t="shared" si="2"/>
        <v>8257408</v>
      </c>
      <c r="I16" s="43">
        <v>2937511</v>
      </c>
      <c r="J16" s="212">
        <v>0</v>
      </c>
      <c r="K16" s="212">
        <f t="shared" si="0"/>
        <v>2937511</v>
      </c>
      <c r="L16" s="485">
        <v>0</v>
      </c>
      <c r="M16" s="418"/>
      <c r="N16" s="485">
        <v>0</v>
      </c>
      <c r="O16" s="418"/>
      <c r="P16" s="485">
        <v>0</v>
      </c>
      <c r="Q16" s="464"/>
      <c r="R16" s="418"/>
      <c r="S16" s="43">
        <v>0</v>
      </c>
      <c r="T16" s="43">
        <v>8257408</v>
      </c>
      <c r="U16" s="43">
        <v>0</v>
      </c>
      <c r="V16" s="43">
        <v>0</v>
      </c>
      <c r="W16" s="43">
        <v>0</v>
      </c>
      <c r="X16" s="43">
        <v>0</v>
      </c>
    </row>
    <row r="17" spans="1:25" x14ac:dyDescent="0.2">
      <c r="A17" s="490"/>
      <c r="B17" s="44" t="s">
        <v>197</v>
      </c>
      <c r="C17" s="485">
        <v>20000</v>
      </c>
      <c r="D17" s="418"/>
      <c r="E17" s="503">
        <f t="shared" si="1"/>
        <v>0</v>
      </c>
      <c r="F17" s="504"/>
      <c r="G17" s="259">
        <v>0</v>
      </c>
      <c r="H17" s="212">
        <f t="shared" si="2"/>
        <v>0</v>
      </c>
      <c r="I17" s="43">
        <v>0</v>
      </c>
      <c r="J17" s="212">
        <v>0</v>
      </c>
      <c r="K17" s="212">
        <f t="shared" si="0"/>
        <v>0</v>
      </c>
      <c r="L17" s="485">
        <v>0</v>
      </c>
      <c r="M17" s="418"/>
      <c r="N17" s="485">
        <v>0</v>
      </c>
      <c r="O17" s="418"/>
      <c r="P17" s="485">
        <v>0</v>
      </c>
      <c r="Q17" s="464"/>
      <c r="R17" s="418"/>
      <c r="S17" s="43">
        <v>0</v>
      </c>
      <c r="T17" s="43">
        <v>0</v>
      </c>
      <c r="U17" s="43">
        <v>0</v>
      </c>
      <c r="V17" s="43">
        <v>0</v>
      </c>
      <c r="W17" s="43">
        <v>0</v>
      </c>
      <c r="X17" s="43">
        <v>0</v>
      </c>
    </row>
    <row r="18" spans="1:25" ht="14.25" customHeight="1" x14ac:dyDescent="0.2">
      <c r="A18" s="490"/>
      <c r="B18" s="44" t="s">
        <v>196</v>
      </c>
      <c r="C18" s="485">
        <v>1975000</v>
      </c>
      <c r="D18" s="418"/>
      <c r="E18" s="503">
        <f t="shared" si="1"/>
        <v>1791300</v>
      </c>
      <c r="F18" s="504"/>
      <c r="G18" s="259">
        <v>0</v>
      </c>
      <c r="H18" s="212">
        <f t="shared" si="2"/>
        <v>1791300</v>
      </c>
      <c r="I18" s="43">
        <v>0</v>
      </c>
      <c r="J18" s="212">
        <v>0</v>
      </c>
      <c r="K18" s="212">
        <f t="shared" si="0"/>
        <v>0</v>
      </c>
      <c r="L18" s="485">
        <v>0</v>
      </c>
      <c r="M18" s="418"/>
      <c r="N18" s="485">
        <v>20000</v>
      </c>
      <c r="O18" s="418"/>
      <c r="P18" s="485">
        <v>1610000</v>
      </c>
      <c r="Q18" s="464"/>
      <c r="R18" s="418"/>
      <c r="S18" s="43">
        <v>81300</v>
      </c>
      <c r="T18" s="43">
        <v>0</v>
      </c>
      <c r="U18" s="43">
        <v>0</v>
      </c>
      <c r="V18" s="43">
        <v>80000</v>
      </c>
      <c r="W18" s="43">
        <v>0</v>
      </c>
      <c r="X18" s="43">
        <v>0</v>
      </c>
    </row>
    <row r="19" spans="1:25" ht="15" customHeight="1" thickBot="1" x14ac:dyDescent="0.25">
      <c r="A19" s="491"/>
      <c r="B19" s="41" t="s">
        <v>195</v>
      </c>
      <c r="C19" s="494">
        <f>SUM(C8:D18)</f>
        <v>34507020</v>
      </c>
      <c r="D19" s="396"/>
      <c r="E19" s="494">
        <f>SUM(E8:F18)</f>
        <v>29762324.940000001</v>
      </c>
      <c r="F19" s="396"/>
      <c r="G19" s="260">
        <f>SUM(G8:G18)</f>
        <v>2097299</v>
      </c>
      <c r="H19" s="260">
        <f>SUM(H8:H18)</f>
        <v>34797134.939999998</v>
      </c>
      <c r="I19" s="260">
        <f>SUM(I8:I18)</f>
        <v>2937511</v>
      </c>
      <c r="J19" s="260">
        <f>SUM(J8:J18)</f>
        <v>0</v>
      </c>
      <c r="K19" s="260">
        <f>SUM(K8:K18)</f>
        <v>2937511</v>
      </c>
      <c r="L19" s="494">
        <f>SUM(L8:M18)</f>
        <v>9407540.0700000003</v>
      </c>
      <c r="M19" s="396"/>
      <c r="N19" s="494">
        <f>SUM(N8:O18)</f>
        <v>44598</v>
      </c>
      <c r="O19" s="396"/>
      <c r="P19" s="494">
        <f>SUM(P8:R18)</f>
        <v>7610670.4400000004</v>
      </c>
      <c r="Q19" s="395"/>
      <c r="R19" s="396"/>
      <c r="S19" s="42">
        <f>SUM(S8:S18)</f>
        <v>440830.05</v>
      </c>
      <c r="T19" s="215">
        <f t="shared" ref="T19:X19" si="3">SUM(T8:T18)</f>
        <v>10515926.49</v>
      </c>
      <c r="U19" s="215">
        <f t="shared" si="3"/>
        <v>74930</v>
      </c>
      <c r="V19" s="215">
        <f t="shared" si="3"/>
        <v>365344.45</v>
      </c>
      <c r="W19" s="215">
        <f t="shared" si="3"/>
        <v>2220</v>
      </c>
      <c r="X19" s="215">
        <f t="shared" si="3"/>
        <v>6335075.4400000004</v>
      </c>
    </row>
    <row r="20" spans="1:25" ht="15" thickTop="1" x14ac:dyDescent="0.2">
      <c r="A20" s="489" t="s">
        <v>194</v>
      </c>
      <c r="B20" s="46" t="s">
        <v>193</v>
      </c>
      <c r="C20" s="493" t="s">
        <v>13</v>
      </c>
      <c r="D20" s="464"/>
      <c r="E20" s="493" t="s">
        <v>13</v>
      </c>
      <c r="F20" s="464"/>
      <c r="G20" s="493" t="s">
        <v>13</v>
      </c>
      <c r="H20" s="464"/>
      <c r="I20" s="45" t="s">
        <v>13</v>
      </c>
      <c r="J20" s="216" t="s">
        <v>13</v>
      </c>
      <c r="K20" s="45" t="s">
        <v>13</v>
      </c>
      <c r="L20" s="493" t="s">
        <v>13</v>
      </c>
      <c r="M20" s="464"/>
      <c r="N20" s="493" t="s">
        <v>13</v>
      </c>
      <c r="O20" s="464"/>
      <c r="P20" s="493" t="s">
        <v>13</v>
      </c>
      <c r="Q20" s="464"/>
      <c r="R20" s="464"/>
      <c r="S20" s="45" t="s">
        <v>13</v>
      </c>
      <c r="T20" s="45" t="s">
        <v>13</v>
      </c>
      <c r="U20" s="45" t="s">
        <v>13</v>
      </c>
      <c r="V20" s="45" t="s">
        <v>13</v>
      </c>
      <c r="W20" s="45" t="s">
        <v>13</v>
      </c>
      <c r="X20" s="45" t="s">
        <v>13</v>
      </c>
    </row>
    <row r="21" spans="1:25" ht="14.25" customHeight="1" x14ac:dyDescent="0.2">
      <c r="A21" s="490"/>
      <c r="B21" s="44" t="s">
        <v>192</v>
      </c>
      <c r="C21" s="485">
        <v>90000</v>
      </c>
      <c r="D21" s="418"/>
      <c r="E21" s="503">
        <v>103941.67</v>
      </c>
      <c r="F21" s="504"/>
      <c r="G21" s="259">
        <v>0</v>
      </c>
      <c r="H21" s="212">
        <f>SUM(E21:G21)</f>
        <v>103941.67</v>
      </c>
      <c r="I21" s="43">
        <v>0</v>
      </c>
      <c r="J21" s="212">
        <v>0</v>
      </c>
      <c r="K21" s="43">
        <f>SUM(I21)</f>
        <v>0</v>
      </c>
      <c r="L21" s="485">
        <v>0</v>
      </c>
      <c r="M21" s="418"/>
      <c r="N21" s="485">
        <v>0</v>
      </c>
      <c r="O21" s="418"/>
      <c r="P21" s="485">
        <v>0</v>
      </c>
      <c r="Q21" s="464"/>
      <c r="R21" s="418"/>
      <c r="S21" s="43">
        <v>0</v>
      </c>
      <c r="T21" s="43">
        <v>0</v>
      </c>
      <c r="U21" s="43">
        <v>0</v>
      </c>
      <c r="V21" s="43">
        <v>0</v>
      </c>
      <c r="W21" s="43">
        <v>0</v>
      </c>
      <c r="X21" s="43">
        <v>0</v>
      </c>
    </row>
    <row r="22" spans="1:25" ht="14.25" customHeight="1" x14ac:dyDescent="0.2">
      <c r="A22" s="490"/>
      <c r="B22" s="44" t="s">
        <v>191</v>
      </c>
      <c r="C22" s="485">
        <v>142020</v>
      </c>
      <c r="D22" s="418"/>
      <c r="E22" s="503">
        <v>123729.5</v>
      </c>
      <c r="F22" s="504"/>
      <c r="G22" s="259">
        <v>0</v>
      </c>
      <c r="H22" s="212">
        <f t="shared" ref="H22:H29" si="4">SUM(E22:G22)</f>
        <v>123729.5</v>
      </c>
      <c r="I22" s="43">
        <v>0</v>
      </c>
      <c r="J22" s="212">
        <v>0</v>
      </c>
      <c r="K22" s="212">
        <f t="shared" ref="K22:K29" si="5">SUM(I22)</f>
        <v>0</v>
      </c>
      <c r="L22" s="485">
        <v>0</v>
      </c>
      <c r="M22" s="418"/>
      <c r="N22" s="485">
        <v>0</v>
      </c>
      <c r="O22" s="418"/>
      <c r="P22" s="485">
        <v>0</v>
      </c>
      <c r="Q22" s="464"/>
      <c r="R22" s="418"/>
      <c r="S22" s="43">
        <v>0</v>
      </c>
      <c r="T22" s="43">
        <v>0</v>
      </c>
      <c r="U22" s="43">
        <v>0</v>
      </c>
      <c r="V22" s="43">
        <v>0</v>
      </c>
      <c r="W22" s="43">
        <v>0</v>
      </c>
      <c r="X22" s="43">
        <v>0</v>
      </c>
    </row>
    <row r="23" spans="1:25" ht="14.25" customHeight="1" x14ac:dyDescent="0.2">
      <c r="A23" s="490"/>
      <c r="B23" s="44" t="s">
        <v>190</v>
      </c>
      <c r="C23" s="485">
        <v>90000</v>
      </c>
      <c r="D23" s="418"/>
      <c r="E23" s="503">
        <v>112446.89</v>
      </c>
      <c r="F23" s="504"/>
      <c r="G23" s="259">
        <v>0</v>
      </c>
      <c r="H23" s="212">
        <f t="shared" si="4"/>
        <v>112446.89</v>
      </c>
      <c r="I23" s="43">
        <v>0</v>
      </c>
      <c r="J23" s="212">
        <v>0</v>
      </c>
      <c r="K23" s="212">
        <f t="shared" si="5"/>
        <v>0</v>
      </c>
      <c r="L23" s="485">
        <v>0</v>
      </c>
      <c r="M23" s="418"/>
      <c r="N23" s="485">
        <v>0</v>
      </c>
      <c r="O23" s="418"/>
      <c r="P23" s="485">
        <v>0</v>
      </c>
      <c r="Q23" s="464"/>
      <c r="R23" s="418"/>
      <c r="S23" s="43">
        <v>0</v>
      </c>
      <c r="T23" s="43">
        <v>0</v>
      </c>
      <c r="U23" s="43">
        <v>0</v>
      </c>
      <c r="V23" s="43">
        <v>0</v>
      </c>
      <c r="W23" s="43">
        <v>0</v>
      </c>
      <c r="X23" s="43">
        <v>0</v>
      </c>
    </row>
    <row r="24" spans="1:25" ht="14.25" customHeight="1" x14ac:dyDescent="0.2">
      <c r="A24" s="490"/>
      <c r="B24" s="44" t="s">
        <v>189</v>
      </c>
      <c r="C24" s="485">
        <v>400000</v>
      </c>
      <c r="D24" s="418"/>
      <c r="E24" s="503">
        <v>520175</v>
      </c>
      <c r="F24" s="504"/>
      <c r="G24" s="259">
        <v>0</v>
      </c>
      <c r="H24" s="212">
        <f t="shared" si="4"/>
        <v>520175</v>
      </c>
      <c r="I24" s="43">
        <v>0</v>
      </c>
      <c r="J24" s="212">
        <v>0</v>
      </c>
      <c r="K24" s="212">
        <f t="shared" si="5"/>
        <v>0</v>
      </c>
      <c r="L24" s="485">
        <v>0</v>
      </c>
      <c r="M24" s="418"/>
      <c r="N24" s="485">
        <v>0</v>
      </c>
      <c r="O24" s="418"/>
      <c r="P24" s="485">
        <v>0</v>
      </c>
      <c r="Q24" s="464"/>
      <c r="R24" s="418"/>
      <c r="S24" s="43">
        <v>0</v>
      </c>
      <c r="T24" s="43">
        <v>0</v>
      </c>
      <c r="U24" s="43">
        <v>0</v>
      </c>
      <c r="V24" s="43">
        <v>0</v>
      </c>
      <c r="W24" s="43">
        <v>0</v>
      </c>
      <c r="X24" s="43">
        <v>0</v>
      </c>
    </row>
    <row r="25" spans="1:25" ht="14.25" customHeight="1" x14ac:dyDescent="0.2">
      <c r="A25" s="490"/>
      <c r="B25" s="44" t="s">
        <v>188</v>
      </c>
      <c r="C25" s="485">
        <v>54000</v>
      </c>
      <c r="D25" s="418"/>
      <c r="E25" s="503">
        <v>38980</v>
      </c>
      <c r="F25" s="504"/>
      <c r="G25" s="259">
        <v>0</v>
      </c>
      <c r="H25" s="212">
        <f t="shared" si="4"/>
        <v>38980</v>
      </c>
      <c r="I25" s="43">
        <v>0</v>
      </c>
      <c r="J25" s="212">
        <v>0</v>
      </c>
      <c r="K25" s="212">
        <f t="shared" si="5"/>
        <v>0</v>
      </c>
      <c r="L25" s="485">
        <v>0</v>
      </c>
      <c r="M25" s="418"/>
      <c r="N25" s="485">
        <v>0</v>
      </c>
      <c r="O25" s="418"/>
      <c r="P25" s="485">
        <v>0</v>
      </c>
      <c r="Q25" s="464"/>
      <c r="R25" s="418"/>
      <c r="S25" s="43">
        <v>0</v>
      </c>
      <c r="T25" s="43">
        <v>0</v>
      </c>
      <c r="U25" s="43">
        <v>0</v>
      </c>
      <c r="V25" s="43">
        <v>0</v>
      </c>
      <c r="W25" s="43">
        <v>0</v>
      </c>
      <c r="X25" s="43">
        <v>0</v>
      </c>
    </row>
    <row r="26" spans="1:25" ht="14.25" customHeight="1" x14ac:dyDescent="0.2">
      <c r="A26" s="490"/>
      <c r="B26" s="44" t="s">
        <v>187</v>
      </c>
      <c r="C26" s="485">
        <v>0</v>
      </c>
      <c r="D26" s="418"/>
      <c r="E26" s="503">
        <v>2090</v>
      </c>
      <c r="F26" s="504"/>
      <c r="G26" s="259">
        <v>0</v>
      </c>
      <c r="H26" s="212">
        <f t="shared" si="4"/>
        <v>2090</v>
      </c>
      <c r="I26" s="43">
        <v>0</v>
      </c>
      <c r="J26" s="212">
        <v>0</v>
      </c>
      <c r="K26" s="212">
        <f t="shared" si="5"/>
        <v>0</v>
      </c>
      <c r="L26" s="485">
        <v>0</v>
      </c>
      <c r="M26" s="418"/>
      <c r="N26" s="485">
        <v>0</v>
      </c>
      <c r="O26" s="418"/>
      <c r="P26" s="485">
        <v>0</v>
      </c>
      <c r="Q26" s="464"/>
      <c r="R26" s="418"/>
      <c r="S26" s="43">
        <v>0</v>
      </c>
      <c r="T26" s="43">
        <v>0</v>
      </c>
      <c r="U26" s="43">
        <v>0</v>
      </c>
      <c r="V26" s="43">
        <v>0</v>
      </c>
      <c r="W26" s="43">
        <v>0</v>
      </c>
      <c r="X26" s="43">
        <v>0</v>
      </c>
    </row>
    <row r="27" spans="1:25" ht="14.25" customHeight="1" x14ac:dyDescent="0.2">
      <c r="A27" s="490"/>
      <c r="B27" s="44" t="s">
        <v>186</v>
      </c>
      <c r="C27" s="485">
        <v>13091000</v>
      </c>
      <c r="D27" s="418"/>
      <c r="E27" s="503">
        <v>14211800.65</v>
      </c>
      <c r="F27" s="504"/>
      <c r="G27" s="259">
        <v>0</v>
      </c>
      <c r="H27" s="212">
        <f t="shared" si="4"/>
        <v>14211800.65</v>
      </c>
      <c r="I27" s="43">
        <v>0</v>
      </c>
      <c r="J27" s="212">
        <v>0</v>
      </c>
      <c r="K27" s="212">
        <f t="shared" si="5"/>
        <v>0</v>
      </c>
      <c r="L27" s="485">
        <v>0</v>
      </c>
      <c r="M27" s="418"/>
      <c r="N27" s="485">
        <v>0</v>
      </c>
      <c r="O27" s="418"/>
      <c r="P27" s="485">
        <v>0</v>
      </c>
      <c r="Q27" s="464"/>
      <c r="R27" s="418"/>
      <c r="S27" s="43">
        <v>0</v>
      </c>
      <c r="T27" s="43">
        <v>0</v>
      </c>
      <c r="U27" s="43">
        <v>0</v>
      </c>
      <c r="V27" s="43">
        <v>0</v>
      </c>
      <c r="W27" s="43">
        <v>0</v>
      </c>
      <c r="X27" s="43">
        <v>0</v>
      </c>
    </row>
    <row r="28" spans="1:25" ht="14.25" customHeight="1" x14ac:dyDescent="0.2">
      <c r="A28" s="490"/>
      <c r="B28" s="44" t="s">
        <v>185</v>
      </c>
      <c r="C28" s="485">
        <v>20640000</v>
      </c>
      <c r="D28" s="418"/>
      <c r="E28" s="503">
        <v>15257191</v>
      </c>
      <c r="F28" s="504"/>
      <c r="G28" s="259">
        <v>0</v>
      </c>
      <c r="H28" s="212">
        <f t="shared" si="4"/>
        <v>15257191</v>
      </c>
      <c r="I28" s="43">
        <v>0</v>
      </c>
      <c r="J28" s="212">
        <v>0</v>
      </c>
      <c r="K28" s="212">
        <f t="shared" si="5"/>
        <v>0</v>
      </c>
      <c r="L28" s="485">
        <v>0</v>
      </c>
      <c r="M28" s="418"/>
      <c r="N28" s="485">
        <v>0</v>
      </c>
      <c r="O28" s="418"/>
      <c r="P28" s="485">
        <v>0</v>
      </c>
      <c r="Q28" s="464"/>
      <c r="R28" s="418"/>
      <c r="S28" s="43">
        <v>0</v>
      </c>
      <c r="T28" s="43">
        <v>0</v>
      </c>
      <c r="U28" s="43">
        <v>0</v>
      </c>
      <c r="V28" s="43">
        <v>0</v>
      </c>
      <c r="W28" s="43">
        <v>0</v>
      </c>
      <c r="X28" s="43">
        <v>0</v>
      </c>
    </row>
    <row r="29" spans="1:25" ht="14.25" customHeight="1" x14ac:dyDescent="0.2">
      <c r="A29" s="490"/>
      <c r="B29" s="44" t="s">
        <v>184</v>
      </c>
      <c r="C29" s="485">
        <v>0</v>
      </c>
      <c r="D29" s="418"/>
      <c r="E29" s="503">
        <v>0</v>
      </c>
      <c r="F29" s="504"/>
      <c r="G29" s="259">
        <v>2097299</v>
      </c>
      <c r="H29" s="212">
        <f t="shared" si="4"/>
        <v>2097299</v>
      </c>
      <c r="I29" s="43">
        <v>0</v>
      </c>
      <c r="J29" s="212">
        <v>0</v>
      </c>
      <c r="K29" s="212">
        <f t="shared" si="5"/>
        <v>0</v>
      </c>
      <c r="L29" s="485">
        <v>0</v>
      </c>
      <c r="M29" s="418"/>
      <c r="N29" s="485">
        <v>0</v>
      </c>
      <c r="O29" s="418"/>
      <c r="P29" s="485">
        <v>0</v>
      </c>
      <c r="Q29" s="464"/>
      <c r="R29" s="418"/>
      <c r="S29" s="43">
        <v>0</v>
      </c>
      <c r="T29" s="43">
        <v>0</v>
      </c>
      <c r="U29" s="43">
        <v>0</v>
      </c>
      <c r="V29" s="43">
        <v>0</v>
      </c>
      <c r="W29" s="43">
        <v>0</v>
      </c>
      <c r="X29" s="43">
        <v>0</v>
      </c>
    </row>
    <row r="30" spans="1:25" s="88" customFormat="1" ht="15" thickBot="1" x14ac:dyDescent="0.25">
      <c r="A30" s="491"/>
      <c r="B30" s="90" t="s">
        <v>183</v>
      </c>
      <c r="C30" s="494">
        <f>SUM(C21:D29)</f>
        <v>34507020</v>
      </c>
      <c r="D30" s="396"/>
      <c r="E30" s="494">
        <f>SUM(E21:F29)</f>
        <v>30370354.710000001</v>
      </c>
      <c r="F30" s="396"/>
      <c r="G30" s="260">
        <f>SUM(G21:G29)</f>
        <v>2097299</v>
      </c>
      <c r="H30" s="260">
        <f t="shared" ref="H30:K30" si="6">SUM(H21:H29)</f>
        <v>32467653.710000001</v>
      </c>
      <c r="I30" s="260">
        <f t="shared" si="6"/>
        <v>0</v>
      </c>
      <c r="J30" s="260">
        <f t="shared" si="6"/>
        <v>0</v>
      </c>
      <c r="K30" s="260">
        <f t="shared" si="6"/>
        <v>0</v>
      </c>
      <c r="L30" s="494">
        <v>0</v>
      </c>
      <c r="M30" s="396"/>
      <c r="N30" s="494">
        <v>0</v>
      </c>
      <c r="O30" s="396"/>
      <c r="P30" s="494">
        <v>0</v>
      </c>
      <c r="Q30" s="395"/>
      <c r="R30" s="396"/>
      <c r="S30" s="89">
        <v>0</v>
      </c>
      <c r="T30" s="89">
        <v>0</v>
      </c>
      <c r="U30" s="89">
        <v>0</v>
      </c>
      <c r="V30" s="89">
        <v>0</v>
      </c>
      <c r="W30" s="89">
        <v>0</v>
      </c>
      <c r="X30" s="89">
        <v>0</v>
      </c>
    </row>
    <row r="31" spans="1:25" s="124" customFormat="1" ht="15.75" thickTop="1" thickBot="1" x14ac:dyDescent="0.25">
      <c r="A31" s="505" t="s">
        <v>182</v>
      </c>
      <c r="B31" s="506"/>
      <c r="C31" s="507" t="s">
        <v>13</v>
      </c>
      <c r="D31" s="508"/>
      <c r="E31" s="507" t="s">
        <v>13</v>
      </c>
      <c r="F31" s="508"/>
      <c r="G31" s="261"/>
      <c r="H31" s="262">
        <f>SUM(H19)-H30</f>
        <v>2329481.2299999967</v>
      </c>
      <c r="I31" s="125" t="s">
        <v>13</v>
      </c>
      <c r="J31" s="217" t="s">
        <v>13</v>
      </c>
      <c r="K31" s="126"/>
      <c r="L31" s="507" t="s">
        <v>13</v>
      </c>
      <c r="M31" s="508"/>
      <c r="N31" s="507" t="s">
        <v>13</v>
      </c>
      <c r="O31" s="508"/>
      <c r="P31" s="507" t="s">
        <v>13</v>
      </c>
      <c r="Q31" s="509"/>
      <c r="R31" s="508"/>
      <c r="S31" s="125" t="s">
        <v>13</v>
      </c>
      <c r="T31" s="125" t="s">
        <v>13</v>
      </c>
      <c r="U31" s="125" t="s">
        <v>13</v>
      </c>
      <c r="V31" s="125" t="s">
        <v>13</v>
      </c>
      <c r="W31" s="125" t="s">
        <v>13</v>
      </c>
      <c r="X31" s="125" t="s">
        <v>13</v>
      </c>
    </row>
    <row r="32" spans="1:25" s="124" customFormat="1" ht="15" thickTop="1" x14ac:dyDescent="0.2">
      <c r="A32" s="263"/>
      <c r="B32" s="264"/>
      <c r="C32" s="265"/>
      <c r="D32" s="264"/>
      <c r="E32" s="265"/>
      <c r="F32" s="264"/>
      <c r="H32" s="266"/>
      <c r="I32" s="265"/>
      <c r="J32" s="265"/>
      <c r="K32" s="265"/>
      <c r="L32" s="267"/>
      <c r="M32" s="265"/>
      <c r="N32" s="264"/>
      <c r="O32" s="265"/>
      <c r="P32" s="264"/>
      <c r="Q32" s="265"/>
      <c r="R32" s="264"/>
      <c r="S32" s="264"/>
      <c r="T32" s="265"/>
      <c r="U32" s="265"/>
      <c r="V32" s="265"/>
      <c r="W32" s="265"/>
      <c r="X32" s="265"/>
      <c r="Y32" s="265"/>
    </row>
    <row r="33" spans="1:22" s="62" customFormat="1" ht="12.75" customHeight="1" x14ac:dyDescent="0.2">
      <c r="C33" s="279" t="s">
        <v>226</v>
      </c>
      <c r="G33" s="159" t="s">
        <v>406</v>
      </c>
      <c r="H33" s="232"/>
      <c r="I33" s="232"/>
      <c r="J33" s="159" t="s">
        <v>406</v>
      </c>
      <c r="K33" s="232"/>
      <c r="M33" s="232"/>
      <c r="N33" s="280" t="s">
        <v>226</v>
      </c>
      <c r="R33" s="232"/>
      <c r="S33" s="232"/>
      <c r="T33" s="159" t="s">
        <v>406</v>
      </c>
      <c r="U33" s="232"/>
      <c r="V33" s="159" t="s">
        <v>406</v>
      </c>
    </row>
    <row r="34" spans="1:22" s="62" customFormat="1" ht="16.5" customHeight="1" x14ac:dyDescent="0.2">
      <c r="B34" s="61"/>
      <c r="C34" s="159" t="s">
        <v>431</v>
      </c>
      <c r="D34" s="159"/>
      <c r="E34" s="159"/>
      <c r="F34" s="232"/>
      <c r="G34" s="302" t="s">
        <v>434</v>
      </c>
      <c r="H34" s="302"/>
      <c r="I34" s="232"/>
      <c r="J34" s="159" t="s">
        <v>408</v>
      </c>
      <c r="K34" s="232"/>
      <c r="M34" s="232"/>
      <c r="N34" s="232"/>
      <c r="O34" s="159" t="s">
        <v>419</v>
      </c>
      <c r="P34" s="159"/>
      <c r="Q34" s="159"/>
      <c r="R34" s="159"/>
      <c r="T34" s="159" t="s">
        <v>423</v>
      </c>
      <c r="U34" s="159"/>
      <c r="V34" s="159" t="s">
        <v>408</v>
      </c>
    </row>
    <row r="35" spans="1:22" s="62" customFormat="1" ht="16.5" customHeight="1" x14ac:dyDescent="0.2">
      <c r="C35" s="495" t="s">
        <v>407</v>
      </c>
      <c r="D35" s="495"/>
      <c r="E35" s="495"/>
      <c r="G35" s="302" t="s">
        <v>424</v>
      </c>
      <c r="H35" s="302"/>
      <c r="J35" s="233" t="s">
        <v>409</v>
      </c>
      <c r="O35" s="302" t="s">
        <v>407</v>
      </c>
      <c r="P35" s="302"/>
      <c r="Q35" s="232"/>
      <c r="T35" s="159" t="s">
        <v>425</v>
      </c>
      <c r="U35" s="159"/>
      <c r="V35" s="233" t="s">
        <v>409</v>
      </c>
    </row>
    <row r="36" spans="1:22" s="62" customFormat="1" ht="17.25" customHeight="1" x14ac:dyDescent="0.2">
      <c r="A36" s="233"/>
      <c r="F36" s="278"/>
      <c r="G36" s="302" t="s">
        <v>432</v>
      </c>
      <c r="H36" s="302"/>
      <c r="I36" s="278"/>
      <c r="K36" s="278"/>
      <c r="M36" s="278"/>
      <c r="N36" s="278"/>
      <c r="T36" s="159" t="s">
        <v>426</v>
      </c>
      <c r="U36" s="159"/>
    </row>
    <row r="39" spans="1:22" x14ac:dyDescent="0.2">
      <c r="G39" s="159"/>
      <c r="H39" s="159"/>
    </row>
  </sheetData>
  <sortState ref="A33:B33">
    <sortCondition sortBy="cellColor" ref="A33"/>
  </sortState>
  <mergeCells count="144">
    <mergeCell ref="C35:E35"/>
    <mergeCell ref="G35:H35"/>
    <mergeCell ref="O35:P35"/>
    <mergeCell ref="G36:H36"/>
    <mergeCell ref="A31:B31"/>
    <mergeCell ref="C31:D31"/>
    <mergeCell ref="E31:F31"/>
    <mergeCell ref="L31:M31"/>
    <mergeCell ref="N31:O31"/>
    <mergeCell ref="P31:R31"/>
    <mergeCell ref="G34:H34"/>
    <mergeCell ref="N30:O30"/>
    <mergeCell ref="A20:A30"/>
    <mergeCell ref="C20:D20"/>
    <mergeCell ref="E20:F20"/>
    <mergeCell ref="G20:H20"/>
    <mergeCell ref="L20:M20"/>
    <mergeCell ref="C22:D22"/>
    <mergeCell ref="E22:F22"/>
    <mergeCell ref="L22:M22"/>
    <mergeCell ref="C21:D21"/>
    <mergeCell ref="E21:F21"/>
    <mergeCell ref="L21:M21"/>
    <mergeCell ref="C24:D24"/>
    <mergeCell ref="L24:M24"/>
    <mergeCell ref="N24:O24"/>
    <mergeCell ref="P30:R30"/>
    <mergeCell ref="P26:R26"/>
    <mergeCell ref="C27:D27"/>
    <mergeCell ref="E27:F27"/>
    <mergeCell ref="L27:M27"/>
    <mergeCell ref="N27:O27"/>
    <mergeCell ref="P27:R27"/>
    <mergeCell ref="C28:D28"/>
    <mergeCell ref="E28:F28"/>
    <mergeCell ref="L28:M28"/>
    <mergeCell ref="N28:O28"/>
    <mergeCell ref="L26:M26"/>
    <mergeCell ref="N26:O26"/>
    <mergeCell ref="L30:M30"/>
    <mergeCell ref="P28:R28"/>
    <mergeCell ref="C29:D29"/>
    <mergeCell ref="E29:F29"/>
    <mergeCell ref="L29:M29"/>
    <mergeCell ref="N29:O29"/>
    <mergeCell ref="P29:R29"/>
    <mergeCell ref="C26:D26"/>
    <mergeCell ref="E26:F26"/>
    <mergeCell ref="C30:D30"/>
    <mergeCell ref="E30:F30"/>
    <mergeCell ref="P24:R24"/>
    <mergeCell ref="C25:D25"/>
    <mergeCell ref="E25:F25"/>
    <mergeCell ref="L25:M25"/>
    <mergeCell ref="N25:O25"/>
    <mergeCell ref="P25:R25"/>
    <mergeCell ref="E24:F24"/>
    <mergeCell ref="P22:R22"/>
    <mergeCell ref="N23:O23"/>
    <mergeCell ref="P23:R23"/>
    <mergeCell ref="N17:O17"/>
    <mergeCell ref="P17:R17"/>
    <mergeCell ref="E23:F23"/>
    <mergeCell ref="L23:M23"/>
    <mergeCell ref="P19:R19"/>
    <mergeCell ref="C18:D18"/>
    <mergeCell ref="E18:F18"/>
    <mergeCell ref="L18:M18"/>
    <mergeCell ref="N18:O18"/>
    <mergeCell ref="N22:O22"/>
    <mergeCell ref="P18:R18"/>
    <mergeCell ref="C19:D19"/>
    <mergeCell ref="E19:F19"/>
    <mergeCell ref="L19:M19"/>
    <mergeCell ref="N21:O21"/>
    <mergeCell ref="P21:R21"/>
    <mergeCell ref="C23:D23"/>
    <mergeCell ref="N19:O19"/>
    <mergeCell ref="N20:O20"/>
    <mergeCell ref="P20:R20"/>
    <mergeCell ref="C17:D17"/>
    <mergeCell ref="E17:F17"/>
    <mergeCell ref="L17:M17"/>
    <mergeCell ref="N5:O5"/>
    <mergeCell ref="P5:R5"/>
    <mergeCell ref="A7:A19"/>
    <mergeCell ref="C7:D7"/>
    <mergeCell ref="E7:F7"/>
    <mergeCell ref="G7:H7"/>
    <mergeCell ref="L7:M7"/>
    <mergeCell ref="C11:D11"/>
    <mergeCell ref="N13:O13"/>
    <mergeCell ref="C16:D16"/>
    <mergeCell ref="E16:F16"/>
    <mergeCell ref="L16:M16"/>
    <mergeCell ref="N16:O16"/>
    <mergeCell ref="P14:R14"/>
    <mergeCell ref="C15:D15"/>
    <mergeCell ref="E15:F15"/>
    <mergeCell ref="L15:M15"/>
    <mergeCell ref="N15:O15"/>
    <mergeCell ref="P15:R15"/>
    <mergeCell ref="C14:D14"/>
    <mergeCell ref="P16:R16"/>
    <mergeCell ref="E14:F14"/>
    <mergeCell ref="L14:M14"/>
    <mergeCell ref="N14:O14"/>
    <mergeCell ref="N11:O11"/>
    <mergeCell ref="P11:R11"/>
    <mergeCell ref="P13:R13"/>
    <mergeCell ref="C12:D12"/>
    <mergeCell ref="E12:F12"/>
    <mergeCell ref="L12:M12"/>
    <mergeCell ref="N12:O12"/>
    <mergeCell ref="P12:R12"/>
    <mergeCell ref="A1:K1"/>
    <mergeCell ref="A2:K2"/>
    <mergeCell ref="A3:K3"/>
    <mergeCell ref="N7:O7"/>
    <mergeCell ref="P7:R7"/>
    <mergeCell ref="L10:M10"/>
    <mergeCell ref="N10:O10"/>
    <mergeCell ref="E9:F9"/>
    <mergeCell ref="L9:M9"/>
    <mergeCell ref="N9:O9"/>
    <mergeCell ref="P10:R10"/>
    <mergeCell ref="C10:D10"/>
    <mergeCell ref="E10:F10"/>
    <mergeCell ref="N8:O8"/>
    <mergeCell ref="P8:R8"/>
    <mergeCell ref="P9:R9"/>
    <mergeCell ref="C9:D9"/>
    <mergeCell ref="A5:B5"/>
    <mergeCell ref="C5:D5"/>
    <mergeCell ref="E5:F5"/>
    <mergeCell ref="L5:M5"/>
    <mergeCell ref="C8:D8"/>
    <mergeCell ref="E8:F8"/>
    <mergeCell ref="L8:M8"/>
    <mergeCell ref="C13:D13"/>
    <mergeCell ref="E13:F13"/>
    <mergeCell ref="L13:M13"/>
    <mergeCell ref="E11:F11"/>
    <mergeCell ref="L11:M11"/>
  </mergeCells>
  <printOptions horizontalCentered="1"/>
  <pageMargins left="0.19685039370078741" right="0.19685039370078741" top="0.47244094488188981" bottom="0" header="0.39370078740157483" footer="0.39370078740157483"/>
  <pageSetup paperSize="9" orientation="landscape" horizontalDpi="300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showGridLines="0" workbookViewId="0">
      <pane ySplit="1" topLeftCell="A2" activePane="bottomLeft" state="frozen"/>
      <selection pane="bottomLeft" activeCell="G34" sqref="G34"/>
    </sheetView>
  </sheetViews>
  <sheetFormatPr defaultRowHeight="14.25" x14ac:dyDescent="0.2"/>
  <cols>
    <col min="1" max="1" width="0.375" style="211" customWidth="1"/>
    <col min="2" max="2" width="25.25" style="211" customWidth="1"/>
    <col min="3" max="3" width="10.25" style="211" customWidth="1"/>
    <col min="4" max="4" width="3.625" style="211" customWidth="1"/>
    <col min="5" max="5" width="5.25" style="211" customWidth="1"/>
    <col min="6" max="6" width="8.5" style="211" customWidth="1"/>
    <col min="7" max="7" width="13.75" style="211" customWidth="1"/>
    <col min="8" max="8" width="14.375" style="211" customWidth="1"/>
    <col min="9" max="9" width="12.375" style="211" customWidth="1"/>
    <col min="10" max="10" width="14.125" style="211" customWidth="1"/>
    <col min="11" max="11" width="13.625" style="211" customWidth="1"/>
    <col min="12" max="12" width="13.125" style="211" customWidth="1"/>
    <col min="13" max="13" width="1.125" style="211" customWidth="1"/>
    <col min="14" max="14" width="13.5" style="211" customWidth="1"/>
    <col min="15" max="15" width="6.5" style="211" customWidth="1"/>
    <col min="16" max="16" width="8" style="211" customWidth="1"/>
    <col min="17" max="17" width="4.125" style="211" customWidth="1"/>
    <col min="18" max="18" width="0.5" style="211" customWidth="1"/>
    <col min="19" max="19" width="10.375" style="211" customWidth="1"/>
    <col min="20" max="23" width="16.25" style="211" customWidth="1"/>
    <col min="24" max="24" width="12.75" style="211" customWidth="1"/>
    <col min="25" max="25" width="13.5" style="211" customWidth="1"/>
    <col min="26" max="16384" width="9" style="211"/>
  </cols>
  <sheetData>
    <row r="1" spans="1:25" ht="18" customHeight="1" x14ac:dyDescent="0.2">
      <c r="A1" s="441" t="s">
        <v>2</v>
      </c>
      <c r="B1" s="441"/>
      <c r="C1" s="441"/>
      <c r="D1" s="441"/>
      <c r="E1" s="441"/>
      <c r="F1" s="441"/>
      <c r="G1" s="441"/>
      <c r="H1" s="441"/>
      <c r="I1" s="441"/>
      <c r="J1" s="441"/>
      <c r="K1" s="441"/>
      <c r="L1" s="441"/>
      <c r="M1" s="56"/>
      <c r="N1" s="56"/>
      <c r="O1" s="56"/>
      <c r="P1" s="56"/>
      <c r="Q1" s="56"/>
      <c r="R1" s="56"/>
    </row>
    <row r="2" spans="1:25" ht="16.899999999999999" customHeight="1" x14ac:dyDescent="0.2">
      <c r="A2" s="442" t="s">
        <v>221</v>
      </c>
      <c r="B2" s="442"/>
      <c r="C2" s="442"/>
      <c r="D2" s="442"/>
      <c r="E2" s="442"/>
      <c r="F2" s="442"/>
      <c r="G2" s="442"/>
      <c r="H2" s="442"/>
      <c r="I2" s="442"/>
      <c r="J2" s="442"/>
      <c r="K2" s="442"/>
      <c r="L2" s="442"/>
      <c r="M2" s="56"/>
      <c r="N2" s="56"/>
      <c r="O2" s="56"/>
      <c r="P2" s="56"/>
      <c r="Q2" s="56"/>
      <c r="R2" s="56"/>
    </row>
    <row r="3" spans="1:25" ht="16.899999999999999" customHeight="1" x14ac:dyDescent="0.2">
      <c r="A3" s="442" t="s">
        <v>4</v>
      </c>
      <c r="B3" s="442"/>
      <c r="C3" s="442"/>
      <c r="D3" s="442"/>
      <c r="E3" s="442"/>
      <c r="F3" s="442"/>
      <c r="G3" s="442"/>
      <c r="H3" s="442"/>
      <c r="I3" s="442"/>
      <c r="J3" s="442"/>
      <c r="K3" s="442"/>
      <c r="L3" s="442"/>
      <c r="M3" s="56"/>
      <c r="N3" s="56"/>
      <c r="O3" s="56"/>
      <c r="P3" s="56"/>
      <c r="Q3" s="56"/>
      <c r="R3" s="56"/>
    </row>
    <row r="4" spans="1:25" ht="6.6" customHeight="1" x14ac:dyDescent="0.2"/>
    <row r="5" spans="1:25" ht="42" x14ac:dyDescent="0.2">
      <c r="A5" s="486" t="s">
        <v>217</v>
      </c>
      <c r="B5" s="487"/>
      <c r="C5" s="488" t="s">
        <v>216</v>
      </c>
      <c r="D5" s="335"/>
      <c r="E5" s="488" t="s">
        <v>215</v>
      </c>
      <c r="F5" s="335"/>
      <c r="G5" s="213" t="s">
        <v>214</v>
      </c>
      <c r="H5" s="213" t="s">
        <v>9</v>
      </c>
      <c r="I5" s="213" t="s">
        <v>219</v>
      </c>
      <c r="J5" s="213" t="s">
        <v>415</v>
      </c>
      <c r="K5" s="213" t="s">
        <v>416</v>
      </c>
      <c r="L5" s="213" t="s">
        <v>9</v>
      </c>
      <c r="M5" s="488" t="s">
        <v>8</v>
      </c>
      <c r="N5" s="335"/>
      <c r="O5" s="488" t="s">
        <v>32</v>
      </c>
      <c r="P5" s="335"/>
      <c r="Q5" s="488" t="s">
        <v>37</v>
      </c>
      <c r="R5" s="334"/>
      <c r="S5" s="335"/>
      <c r="T5" s="213" t="s">
        <v>40</v>
      </c>
      <c r="U5" s="213" t="s">
        <v>48</v>
      </c>
      <c r="V5" s="213" t="s">
        <v>52</v>
      </c>
      <c r="W5" s="213" t="s">
        <v>57</v>
      </c>
      <c r="X5" s="213" t="s">
        <v>60</v>
      </c>
      <c r="Y5" s="213" t="s">
        <v>65</v>
      </c>
    </row>
    <row r="6" spans="1:25" ht="0" hidden="1" customHeight="1" x14ac:dyDescent="0.2">
      <c r="Y6" s="226"/>
    </row>
    <row r="7" spans="1:25" x14ac:dyDescent="0.2">
      <c r="A7" s="489" t="s">
        <v>12</v>
      </c>
      <c r="B7" s="219" t="s">
        <v>207</v>
      </c>
      <c r="C7" s="492" t="s">
        <v>13</v>
      </c>
      <c r="D7" s="464"/>
      <c r="E7" s="492" t="s">
        <v>13</v>
      </c>
      <c r="F7" s="464"/>
      <c r="G7" s="492" t="s">
        <v>13</v>
      </c>
      <c r="H7" s="464"/>
      <c r="I7" s="214" t="s">
        <v>13</v>
      </c>
      <c r="J7" s="214" t="s">
        <v>13</v>
      </c>
      <c r="K7" s="214" t="s">
        <v>13</v>
      </c>
      <c r="L7" s="214" t="s">
        <v>13</v>
      </c>
      <c r="M7" s="492" t="s">
        <v>13</v>
      </c>
      <c r="N7" s="464"/>
      <c r="O7" s="492" t="s">
        <v>13</v>
      </c>
      <c r="P7" s="464"/>
      <c r="Q7" s="492" t="s">
        <v>13</v>
      </c>
      <c r="R7" s="464"/>
      <c r="S7" s="464"/>
      <c r="T7" s="214" t="s">
        <v>13</v>
      </c>
      <c r="U7" s="214" t="s">
        <v>13</v>
      </c>
      <c r="V7" s="214" t="s">
        <v>13</v>
      </c>
      <c r="W7" s="214" t="s">
        <v>13</v>
      </c>
      <c r="X7" s="214" t="s">
        <v>13</v>
      </c>
      <c r="Y7" s="47" t="s">
        <v>13</v>
      </c>
    </row>
    <row r="8" spans="1:25" x14ac:dyDescent="0.2">
      <c r="A8" s="490"/>
      <c r="B8" s="44" t="s">
        <v>206</v>
      </c>
      <c r="C8" s="485">
        <v>6877800</v>
      </c>
      <c r="D8" s="418"/>
      <c r="E8" s="485">
        <f>SUM(M8:Y8)-G8-I8</f>
        <v>6335075.4400000004</v>
      </c>
      <c r="F8" s="418"/>
      <c r="G8" s="259">
        <v>0</v>
      </c>
      <c r="H8" s="212">
        <f>SUM(M8:Y8)</f>
        <v>6335075.4400000004</v>
      </c>
      <c r="I8" s="212">
        <v>0</v>
      </c>
      <c r="J8" s="212">
        <v>0</v>
      </c>
      <c r="K8" s="212">
        <v>0</v>
      </c>
      <c r="L8" s="212">
        <f>SUM(I8:K8)</f>
        <v>0</v>
      </c>
      <c r="M8" s="485">
        <v>0</v>
      </c>
      <c r="N8" s="418"/>
      <c r="O8" s="485">
        <v>0</v>
      </c>
      <c r="P8" s="418"/>
      <c r="Q8" s="485">
        <v>0</v>
      </c>
      <c r="R8" s="464"/>
      <c r="S8" s="418"/>
      <c r="T8" s="212">
        <v>0</v>
      </c>
      <c r="U8" s="212">
        <v>0</v>
      </c>
      <c r="V8" s="212">
        <v>0</v>
      </c>
      <c r="W8" s="212">
        <v>0</v>
      </c>
      <c r="X8" s="212">
        <v>0</v>
      </c>
      <c r="Y8" s="212">
        <v>6335075.4400000004</v>
      </c>
    </row>
    <row r="9" spans="1:25" ht="14.25" customHeight="1" x14ac:dyDescent="0.2">
      <c r="A9" s="490"/>
      <c r="B9" s="44" t="s">
        <v>205</v>
      </c>
      <c r="C9" s="485">
        <v>1709920</v>
      </c>
      <c r="D9" s="418"/>
      <c r="E9" s="503">
        <f t="shared" ref="E9:E18" si="0">SUM(M9:Y9)-G9-I9</f>
        <v>1707120</v>
      </c>
      <c r="F9" s="504"/>
      <c r="G9" s="259">
        <v>0</v>
      </c>
      <c r="H9" s="212">
        <f t="shared" ref="H9:H18" si="1">SUM(M9:Y9)</f>
        <v>1707120</v>
      </c>
      <c r="I9" s="212">
        <v>0</v>
      </c>
      <c r="J9" s="212">
        <v>0</v>
      </c>
      <c r="K9" s="212">
        <v>0</v>
      </c>
      <c r="L9" s="212">
        <f t="shared" ref="L9:L18" si="2">SUM(I9:K9)</f>
        <v>0</v>
      </c>
      <c r="M9" s="485">
        <v>1707120</v>
      </c>
      <c r="N9" s="418"/>
      <c r="O9" s="485">
        <v>0</v>
      </c>
      <c r="P9" s="418"/>
      <c r="Q9" s="485">
        <v>0</v>
      </c>
      <c r="R9" s="464"/>
      <c r="S9" s="418"/>
      <c r="T9" s="212">
        <v>0</v>
      </c>
      <c r="U9" s="212">
        <v>0</v>
      </c>
      <c r="V9" s="212">
        <v>0</v>
      </c>
      <c r="W9" s="212">
        <v>0</v>
      </c>
      <c r="X9" s="212">
        <v>0</v>
      </c>
      <c r="Y9" s="212">
        <v>0</v>
      </c>
    </row>
    <row r="10" spans="1:25" ht="14.25" customHeight="1" x14ac:dyDescent="0.2">
      <c r="A10" s="490"/>
      <c r="B10" s="44" t="s">
        <v>204</v>
      </c>
      <c r="C10" s="485">
        <v>9772360</v>
      </c>
      <c r="D10" s="418"/>
      <c r="E10" s="503">
        <f t="shared" si="0"/>
        <v>8996750</v>
      </c>
      <c r="F10" s="504"/>
      <c r="G10" s="259">
        <v>0</v>
      </c>
      <c r="H10" s="212">
        <f t="shared" si="1"/>
        <v>8996750</v>
      </c>
      <c r="I10" s="212">
        <v>0</v>
      </c>
      <c r="J10" s="212">
        <v>0</v>
      </c>
      <c r="K10" s="212">
        <v>0</v>
      </c>
      <c r="L10" s="212">
        <f t="shared" si="2"/>
        <v>0</v>
      </c>
      <c r="M10" s="485">
        <v>4609586</v>
      </c>
      <c r="N10" s="418"/>
      <c r="O10" s="485">
        <v>0</v>
      </c>
      <c r="P10" s="418"/>
      <c r="Q10" s="485">
        <v>3298044</v>
      </c>
      <c r="R10" s="464"/>
      <c r="S10" s="418"/>
      <c r="T10" s="212">
        <v>0</v>
      </c>
      <c r="U10" s="212">
        <v>1089120</v>
      </c>
      <c r="V10" s="212">
        <v>0</v>
      </c>
      <c r="W10" s="212">
        <v>0</v>
      </c>
      <c r="X10" s="212">
        <v>0</v>
      </c>
      <c r="Y10" s="212">
        <v>0</v>
      </c>
    </row>
    <row r="11" spans="1:25" ht="14.25" customHeight="1" x14ac:dyDescent="0.2">
      <c r="A11" s="490"/>
      <c r="B11" s="44" t="s">
        <v>203</v>
      </c>
      <c r="C11" s="485">
        <v>391000</v>
      </c>
      <c r="D11" s="418"/>
      <c r="E11" s="503">
        <f t="shared" si="0"/>
        <v>268479</v>
      </c>
      <c r="F11" s="504"/>
      <c r="G11" s="259">
        <v>0</v>
      </c>
      <c r="H11" s="212">
        <f t="shared" si="1"/>
        <v>268479</v>
      </c>
      <c r="I11" s="212">
        <v>0</v>
      </c>
      <c r="J11" s="212">
        <v>0</v>
      </c>
      <c r="K11" s="212">
        <v>0</v>
      </c>
      <c r="L11" s="212">
        <f t="shared" si="2"/>
        <v>0</v>
      </c>
      <c r="M11" s="485">
        <v>226902</v>
      </c>
      <c r="N11" s="418"/>
      <c r="O11" s="485">
        <v>9200</v>
      </c>
      <c r="P11" s="418"/>
      <c r="Q11" s="485">
        <v>23575</v>
      </c>
      <c r="R11" s="464"/>
      <c r="S11" s="418"/>
      <c r="T11" s="212">
        <v>0</v>
      </c>
      <c r="U11" s="212">
        <v>8802</v>
      </c>
      <c r="V11" s="212">
        <v>0</v>
      </c>
      <c r="W11" s="212">
        <v>0</v>
      </c>
      <c r="X11" s="212">
        <v>0</v>
      </c>
      <c r="Y11" s="212">
        <v>0</v>
      </c>
    </row>
    <row r="12" spans="1:25" ht="14.25" customHeight="1" x14ac:dyDescent="0.2">
      <c r="A12" s="490"/>
      <c r="B12" s="44" t="s">
        <v>202</v>
      </c>
      <c r="C12" s="485">
        <v>5259000</v>
      </c>
      <c r="D12" s="418"/>
      <c r="E12" s="503">
        <f t="shared" si="0"/>
        <v>3884321.84</v>
      </c>
      <c r="F12" s="504"/>
      <c r="G12" s="259">
        <v>0</v>
      </c>
      <c r="H12" s="212">
        <f t="shared" si="1"/>
        <v>3884321.84</v>
      </c>
      <c r="I12" s="212">
        <v>0</v>
      </c>
      <c r="J12" s="212">
        <v>0</v>
      </c>
      <c r="K12" s="212">
        <v>0</v>
      </c>
      <c r="L12" s="212">
        <f t="shared" si="2"/>
        <v>0</v>
      </c>
      <c r="M12" s="485">
        <v>1253741.19</v>
      </c>
      <c r="N12" s="418"/>
      <c r="O12" s="485">
        <v>15398</v>
      </c>
      <c r="P12" s="418"/>
      <c r="Q12" s="485">
        <v>1485867</v>
      </c>
      <c r="R12" s="464"/>
      <c r="S12" s="418"/>
      <c r="T12" s="212">
        <v>313430.05</v>
      </c>
      <c r="U12" s="212">
        <v>502795.15</v>
      </c>
      <c r="V12" s="212">
        <v>74930</v>
      </c>
      <c r="W12" s="212">
        <v>238160.45</v>
      </c>
      <c r="X12" s="212">
        <v>0</v>
      </c>
      <c r="Y12" s="212">
        <v>0</v>
      </c>
    </row>
    <row r="13" spans="1:25" ht="14.25" customHeight="1" x14ac:dyDescent="0.2">
      <c r="A13" s="490"/>
      <c r="B13" s="44" t="s">
        <v>201</v>
      </c>
      <c r="C13" s="485">
        <v>2514340</v>
      </c>
      <c r="D13" s="418"/>
      <c r="E13" s="503">
        <f t="shared" si="0"/>
        <v>2181140.6999999997</v>
      </c>
      <c r="F13" s="504"/>
      <c r="G13" s="259">
        <v>0</v>
      </c>
      <c r="H13" s="212">
        <f t="shared" si="1"/>
        <v>2181140.6999999997</v>
      </c>
      <c r="I13" s="212">
        <v>0</v>
      </c>
      <c r="J13" s="212">
        <v>0</v>
      </c>
      <c r="K13" s="212">
        <v>0</v>
      </c>
      <c r="L13" s="212">
        <f t="shared" si="2"/>
        <v>0</v>
      </c>
      <c r="M13" s="485">
        <v>528425.9</v>
      </c>
      <c r="N13" s="418"/>
      <c r="O13" s="485">
        <v>0</v>
      </c>
      <c r="P13" s="418"/>
      <c r="Q13" s="485">
        <v>1121015.46</v>
      </c>
      <c r="R13" s="464"/>
      <c r="S13" s="418"/>
      <c r="T13" s="212">
        <v>46100</v>
      </c>
      <c r="U13" s="212">
        <v>436195.34</v>
      </c>
      <c r="V13" s="212">
        <v>0</v>
      </c>
      <c r="W13" s="212">
        <v>47184</v>
      </c>
      <c r="X13" s="212">
        <v>2220</v>
      </c>
      <c r="Y13" s="212">
        <v>0</v>
      </c>
    </row>
    <row r="14" spans="1:25" ht="14.25" customHeight="1" x14ac:dyDescent="0.2">
      <c r="A14" s="490"/>
      <c r="B14" s="44" t="s">
        <v>200</v>
      </c>
      <c r="C14" s="485">
        <v>1100000</v>
      </c>
      <c r="D14" s="418"/>
      <c r="E14" s="503">
        <f t="shared" si="0"/>
        <v>952993.96</v>
      </c>
      <c r="F14" s="504"/>
      <c r="G14" s="259">
        <v>0</v>
      </c>
      <c r="H14" s="212">
        <f t="shared" si="1"/>
        <v>952993.96</v>
      </c>
      <c r="I14" s="212">
        <v>0</v>
      </c>
      <c r="J14" s="212">
        <v>0</v>
      </c>
      <c r="K14" s="212">
        <v>0</v>
      </c>
      <c r="L14" s="212">
        <f t="shared" si="2"/>
        <v>0</v>
      </c>
      <c r="M14" s="485">
        <v>919424.98</v>
      </c>
      <c r="N14" s="418"/>
      <c r="O14" s="485">
        <v>0</v>
      </c>
      <c r="P14" s="418"/>
      <c r="Q14" s="485">
        <v>33568.980000000003</v>
      </c>
      <c r="R14" s="464"/>
      <c r="S14" s="418"/>
      <c r="T14" s="212">
        <v>0</v>
      </c>
      <c r="U14" s="212">
        <v>0</v>
      </c>
      <c r="V14" s="212">
        <v>0</v>
      </c>
      <c r="W14" s="212">
        <v>0</v>
      </c>
      <c r="X14" s="212">
        <v>0</v>
      </c>
      <c r="Y14" s="212">
        <v>0</v>
      </c>
    </row>
    <row r="15" spans="1:25" ht="14.25" customHeight="1" x14ac:dyDescent="0.2">
      <c r="A15" s="490"/>
      <c r="B15" s="44" t="s">
        <v>199</v>
      </c>
      <c r="C15" s="485">
        <v>557100</v>
      </c>
      <c r="D15" s="418"/>
      <c r="E15" s="503">
        <f t="shared" si="0"/>
        <v>422546</v>
      </c>
      <c r="F15" s="504"/>
      <c r="G15" s="259">
        <v>0</v>
      </c>
      <c r="H15" s="212">
        <f t="shared" si="1"/>
        <v>422546</v>
      </c>
      <c r="I15" s="212">
        <v>0</v>
      </c>
      <c r="J15" s="212">
        <v>0</v>
      </c>
      <c r="K15" s="212">
        <v>0</v>
      </c>
      <c r="L15" s="212">
        <f t="shared" si="2"/>
        <v>0</v>
      </c>
      <c r="M15" s="485">
        <v>162340</v>
      </c>
      <c r="N15" s="418"/>
      <c r="O15" s="485">
        <v>0</v>
      </c>
      <c r="P15" s="418"/>
      <c r="Q15" s="485">
        <v>38600</v>
      </c>
      <c r="R15" s="464"/>
      <c r="S15" s="418"/>
      <c r="T15" s="212">
        <v>0</v>
      </c>
      <c r="U15" s="212">
        <v>221606</v>
      </c>
      <c r="V15" s="212">
        <v>0</v>
      </c>
      <c r="W15" s="212">
        <v>0</v>
      </c>
      <c r="X15" s="212">
        <v>0</v>
      </c>
      <c r="Y15" s="212">
        <v>0</v>
      </c>
    </row>
    <row r="16" spans="1:25" ht="14.25" customHeight="1" x14ac:dyDescent="0.2">
      <c r="A16" s="490"/>
      <c r="B16" s="44" t="s">
        <v>198</v>
      </c>
      <c r="C16" s="485">
        <v>4330500</v>
      </c>
      <c r="D16" s="418"/>
      <c r="E16" s="503">
        <f t="shared" si="0"/>
        <v>3222598</v>
      </c>
      <c r="F16" s="504"/>
      <c r="G16" s="259">
        <v>2097299</v>
      </c>
      <c r="H16" s="212">
        <f t="shared" si="1"/>
        <v>8257408</v>
      </c>
      <c r="I16" s="212">
        <v>2937511</v>
      </c>
      <c r="J16" s="212">
        <v>0</v>
      </c>
      <c r="K16" s="212">
        <v>0</v>
      </c>
      <c r="L16" s="212">
        <f t="shared" si="2"/>
        <v>2937511</v>
      </c>
      <c r="M16" s="485">
        <v>0</v>
      </c>
      <c r="N16" s="418"/>
      <c r="O16" s="485">
        <v>0</v>
      </c>
      <c r="P16" s="418"/>
      <c r="Q16" s="485">
        <v>0</v>
      </c>
      <c r="R16" s="464"/>
      <c r="S16" s="418"/>
      <c r="T16" s="212">
        <v>0</v>
      </c>
      <c r="U16" s="212">
        <v>8257408</v>
      </c>
      <c r="V16" s="212">
        <v>0</v>
      </c>
      <c r="W16" s="212">
        <v>0</v>
      </c>
      <c r="X16" s="212">
        <v>0</v>
      </c>
      <c r="Y16" s="212">
        <v>0</v>
      </c>
    </row>
    <row r="17" spans="1:25" x14ac:dyDescent="0.2">
      <c r="A17" s="490"/>
      <c r="B17" s="44" t="s">
        <v>197</v>
      </c>
      <c r="C17" s="485">
        <v>20000</v>
      </c>
      <c r="D17" s="418"/>
      <c r="E17" s="503">
        <f t="shared" si="0"/>
        <v>0</v>
      </c>
      <c r="F17" s="504"/>
      <c r="G17" s="259">
        <v>0</v>
      </c>
      <c r="H17" s="212">
        <f t="shared" si="1"/>
        <v>0</v>
      </c>
      <c r="I17" s="212">
        <v>0</v>
      </c>
      <c r="J17" s="212">
        <v>0</v>
      </c>
      <c r="K17" s="212">
        <v>0</v>
      </c>
      <c r="L17" s="212">
        <f t="shared" si="2"/>
        <v>0</v>
      </c>
      <c r="M17" s="485">
        <v>0</v>
      </c>
      <c r="N17" s="418"/>
      <c r="O17" s="485">
        <v>0</v>
      </c>
      <c r="P17" s="418"/>
      <c r="Q17" s="485">
        <v>0</v>
      </c>
      <c r="R17" s="464"/>
      <c r="S17" s="418"/>
      <c r="T17" s="212">
        <v>0</v>
      </c>
      <c r="U17" s="212">
        <v>0</v>
      </c>
      <c r="V17" s="212">
        <v>0</v>
      </c>
      <c r="W17" s="212">
        <v>0</v>
      </c>
      <c r="X17" s="212">
        <v>0</v>
      </c>
      <c r="Y17" s="212">
        <v>0</v>
      </c>
    </row>
    <row r="18" spans="1:25" ht="14.25" customHeight="1" x14ac:dyDescent="0.2">
      <c r="A18" s="490"/>
      <c r="B18" s="44" t="s">
        <v>196</v>
      </c>
      <c r="C18" s="485">
        <v>1975000</v>
      </c>
      <c r="D18" s="418"/>
      <c r="E18" s="503">
        <f t="shared" si="0"/>
        <v>1791300</v>
      </c>
      <c r="F18" s="504"/>
      <c r="G18" s="259">
        <v>0</v>
      </c>
      <c r="H18" s="212">
        <f t="shared" si="1"/>
        <v>1791300</v>
      </c>
      <c r="I18" s="212">
        <v>0</v>
      </c>
      <c r="J18" s="212">
        <v>0</v>
      </c>
      <c r="K18" s="212">
        <v>0</v>
      </c>
      <c r="L18" s="212">
        <f t="shared" si="2"/>
        <v>0</v>
      </c>
      <c r="M18" s="485">
        <v>0</v>
      </c>
      <c r="N18" s="418"/>
      <c r="O18" s="485">
        <v>20000</v>
      </c>
      <c r="P18" s="418"/>
      <c r="Q18" s="485">
        <v>1610000</v>
      </c>
      <c r="R18" s="464"/>
      <c r="S18" s="418"/>
      <c r="T18" s="212">
        <v>81300</v>
      </c>
      <c r="U18" s="212">
        <v>0</v>
      </c>
      <c r="V18" s="212">
        <v>0</v>
      </c>
      <c r="W18" s="212">
        <v>80000</v>
      </c>
      <c r="X18" s="212">
        <v>0</v>
      </c>
      <c r="Y18" s="212">
        <v>0</v>
      </c>
    </row>
    <row r="19" spans="1:25" ht="15" customHeight="1" thickBot="1" x14ac:dyDescent="0.25">
      <c r="A19" s="491"/>
      <c r="B19" s="218" t="s">
        <v>195</v>
      </c>
      <c r="C19" s="494">
        <f>SUM(C8:D18)</f>
        <v>34507020</v>
      </c>
      <c r="D19" s="396"/>
      <c r="E19" s="494">
        <f>SUM(E8:F18)</f>
        <v>29762324.940000001</v>
      </c>
      <c r="F19" s="396"/>
      <c r="G19" s="260">
        <f t="shared" ref="G19:L19" si="3">SUM(G8:G18)</f>
        <v>2097299</v>
      </c>
      <c r="H19" s="260">
        <f t="shared" si="3"/>
        <v>34797134.939999998</v>
      </c>
      <c r="I19" s="260">
        <f t="shared" si="3"/>
        <v>2937511</v>
      </c>
      <c r="J19" s="260">
        <f t="shared" si="3"/>
        <v>0</v>
      </c>
      <c r="K19" s="260">
        <f t="shared" si="3"/>
        <v>0</v>
      </c>
      <c r="L19" s="260">
        <f t="shared" si="3"/>
        <v>2937511</v>
      </c>
      <c r="M19" s="494">
        <f>SUM(M8:N18)</f>
        <v>9407540.0700000003</v>
      </c>
      <c r="N19" s="396"/>
      <c r="O19" s="494">
        <f>SUM(O8:P18)</f>
        <v>44598</v>
      </c>
      <c r="P19" s="396"/>
      <c r="Q19" s="494">
        <f>SUM(Q8:S18)</f>
        <v>7610670.4400000004</v>
      </c>
      <c r="R19" s="395"/>
      <c r="S19" s="396"/>
      <c r="T19" s="215">
        <f>SUM(T8:T18)</f>
        <v>440830.05</v>
      </c>
      <c r="U19" s="215">
        <f t="shared" ref="U19:Y19" si="4">SUM(U8:U18)</f>
        <v>10515926.49</v>
      </c>
      <c r="V19" s="215">
        <f t="shared" si="4"/>
        <v>74930</v>
      </c>
      <c r="W19" s="215">
        <f t="shared" si="4"/>
        <v>365344.45</v>
      </c>
      <c r="X19" s="215">
        <f t="shared" si="4"/>
        <v>2220</v>
      </c>
      <c r="Y19" s="215">
        <f t="shared" si="4"/>
        <v>6335075.4400000004</v>
      </c>
    </row>
    <row r="20" spans="1:25" ht="15" thickTop="1" x14ac:dyDescent="0.2">
      <c r="A20" s="489" t="s">
        <v>194</v>
      </c>
      <c r="B20" s="46" t="s">
        <v>193</v>
      </c>
      <c r="C20" s="493" t="s">
        <v>13</v>
      </c>
      <c r="D20" s="464"/>
      <c r="E20" s="493" t="s">
        <v>13</v>
      </c>
      <c r="F20" s="464"/>
      <c r="G20" s="493" t="s">
        <v>13</v>
      </c>
      <c r="H20" s="464"/>
      <c r="I20" s="216" t="s">
        <v>13</v>
      </c>
      <c r="J20" s="216" t="s">
        <v>13</v>
      </c>
      <c r="K20" s="216" t="s">
        <v>13</v>
      </c>
      <c r="L20" s="216" t="s">
        <v>13</v>
      </c>
      <c r="M20" s="493" t="s">
        <v>13</v>
      </c>
      <c r="N20" s="464"/>
      <c r="O20" s="493" t="s">
        <v>13</v>
      </c>
      <c r="P20" s="464"/>
      <c r="Q20" s="493" t="s">
        <v>13</v>
      </c>
      <c r="R20" s="464"/>
      <c r="S20" s="464"/>
      <c r="T20" s="216" t="s">
        <v>13</v>
      </c>
      <c r="U20" s="216" t="s">
        <v>13</v>
      </c>
      <c r="V20" s="216" t="s">
        <v>13</v>
      </c>
      <c r="W20" s="216" t="s">
        <v>13</v>
      </c>
      <c r="X20" s="216" t="s">
        <v>13</v>
      </c>
      <c r="Y20" s="216" t="s">
        <v>13</v>
      </c>
    </row>
    <row r="21" spans="1:25" ht="14.25" customHeight="1" x14ac:dyDescent="0.2">
      <c r="A21" s="490"/>
      <c r="B21" s="44" t="s">
        <v>192</v>
      </c>
      <c r="C21" s="485">
        <v>90000</v>
      </c>
      <c r="D21" s="418"/>
      <c r="E21" s="503">
        <v>103941.67</v>
      </c>
      <c r="F21" s="504"/>
      <c r="G21" s="259">
        <v>0</v>
      </c>
      <c r="H21" s="212">
        <f>SUM(E21:G21)</f>
        <v>103941.67</v>
      </c>
      <c r="I21" s="212">
        <v>0</v>
      </c>
      <c r="J21" s="212">
        <v>0</v>
      </c>
      <c r="K21" s="212">
        <v>0</v>
      </c>
      <c r="L21" s="212">
        <f>SUM(I21)</f>
        <v>0</v>
      </c>
      <c r="M21" s="485">
        <v>0</v>
      </c>
      <c r="N21" s="418"/>
      <c r="O21" s="485">
        <v>0</v>
      </c>
      <c r="P21" s="418"/>
      <c r="Q21" s="485">
        <v>0</v>
      </c>
      <c r="R21" s="464"/>
      <c r="S21" s="418"/>
      <c r="T21" s="212">
        <v>0</v>
      </c>
      <c r="U21" s="212">
        <v>0</v>
      </c>
      <c r="V21" s="212">
        <v>0</v>
      </c>
      <c r="W21" s="212">
        <v>0</v>
      </c>
      <c r="X21" s="212">
        <v>0</v>
      </c>
      <c r="Y21" s="212">
        <v>0</v>
      </c>
    </row>
    <row r="22" spans="1:25" ht="14.25" customHeight="1" x14ac:dyDescent="0.2">
      <c r="A22" s="490"/>
      <c r="B22" s="44" t="s">
        <v>191</v>
      </c>
      <c r="C22" s="485">
        <v>142020</v>
      </c>
      <c r="D22" s="418"/>
      <c r="E22" s="503">
        <v>123729.5</v>
      </c>
      <c r="F22" s="504"/>
      <c r="G22" s="259">
        <v>0</v>
      </c>
      <c r="H22" s="212">
        <f t="shared" ref="H22:H29" si="5">SUM(E22:G22)</f>
        <v>123729.5</v>
      </c>
      <c r="I22" s="212">
        <v>0</v>
      </c>
      <c r="J22" s="212">
        <v>0</v>
      </c>
      <c r="K22" s="212">
        <v>0</v>
      </c>
      <c r="L22" s="212">
        <f t="shared" ref="L22:L29" si="6">SUM(I22)</f>
        <v>0</v>
      </c>
      <c r="M22" s="485">
        <v>0</v>
      </c>
      <c r="N22" s="418"/>
      <c r="O22" s="485">
        <v>0</v>
      </c>
      <c r="P22" s="418"/>
      <c r="Q22" s="485">
        <v>0</v>
      </c>
      <c r="R22" s="464"/>
      <c r="S22" s="418"/>
      <c r="T22" s="212">
        <v>0</v>
      </c>
      <c r="U22" s="212">
        <v>0</v>
      </c>
      <c r="V22" s="212">
        <v>0</v>
      </c>
      <c r="W22" s="212">
        <v>0</v>
      </c>
      <c r="X22" s="212">
        <v>0</v>
      </c>
      <c r="Y22" s="212">
        <v>0</v>
      </c>
    </row>
    <row r="23" spans="1:25" ht="14.25" customHeight="1" x14ac:dyDescent="0.2">
      <c r="A23" s="490"/>
      <c r="B23" s="44" t="s">
        <v>190</v>
      </c>
      <c r="C23" s="485">
        <v>90000</v>
      </c>
      <c r="D23" s="418"/>
      <c r="E23" s="503">
        <v>112446.89</v>
      </c>
      <c r="F23" s="504"/>
      <c r="G23" s="259">
        <v>0</v>
      </c>
      <c r="H23" s="212">
        <f t="shared" si="5"/>
        <v>112446.89</v>
      </c>
      <c r="I23" s="212">
        <v>0</v>
      </c>
      <c r="J23" s="212">
        <v>0</v>
      </c>
      <c r="K23" s="212">
        <v>0</v>
      </c>
      <c r="L23" s="212">
        <f t="shared" si="6"/>
        <v>0</v>
      </c>
      <c r="M23" s="485">
        <v>0</v>
      </c>
      <c r="N23" s="418"/>
      <c r="O23" s="485">
        <v>0</v>
      </c>
      <c r="P23" s="418"/>
      <c r="Q23" s="485">
        <v>0</v>
      </c>
      <c r="R23" s="464"/>
      <c r="S23" s="418"/>
      <c r="T23" s="212">
        <v>0</v>
      </c>
      <c r="U23" s="212">
        <v>0</v>
      </c>
      <c r="V23" s="212">
        <v>0</v>
      </c>
      <c r="W23" s="212">
        <v>0</v>
      </c>
      <c r="X23" s="212">
        <v>0</v>
      </c>
      <c r="Y23" s="212">
        <v>0</v>
      </c>
    </row>
    <row r="24" spans="1:25" ht="14.25" customHeight="1" x14ac:dyDescent="0.2">
      <c r="A24" s="490"/>
      <c r="B24" s="44" t="s">
        <v>189</v>
      </c>
      <c r="C24" s="485">
        <v>400000</v>
      </c>
      <c r="D24" s="418"/>
      <c r="E24" s="503">
        <v>520175</v>
      </c>
      <c r="F24" s="504"/>
      <c r="G24" s="259">
        <v>0</v>
      </c>
      <c r="H24" s="212">
        <f t="shared" si="5"/>
        <v>520175</v>
      </c>
      <c r="I24" s="212">
        <v>0</v>
      </c>
      <c r="J24" s="212">
        <v>0</v>
      </c>
      <c r="K24" s="212">
        <v>0</v>
      </c>
      <c r="L24" s="212">
        <f t="shared" si="6"/>
        <v>0</v>
      </c>
      <c r="M24" s="485">
        <v>0</v>
      </c>
      <c r="N24" s="418"/>
      <c r="O24" s="485">
        <v>0</v>
      </c>
      <c r="P24" s="418"/>
      <c r="Q24" s="485">
        <v>0</v>
      </c>
      <c r="R24" s="464"/>
      <c r="S24" s="418"/>
      <c r="T24" s="212">
        <v>0</v>
      </c>
      <c r="U24" s="212">
        <v>0</v>
      </c>
      <c r="V24" s="212">
        <v>0</v>
      </c>
      <c r="W24" s="212">
        <v>0</v>
      </c>
      <c r="X24" s="212">
        <v>0</v>
      </c>
      <c r="Y24" s="212">
        <v>0</v>
      </c>
    </row>
    <row r="25" spans="1:25" ht="14.25" customHeight="1" x14ac:dyDescent="0.2">
      <c r="A25" s="490"/>
      <c r="B25" s="44" t="s">
        <v>188</v>
      </c>
      <c r="C25" s="485">
        <v>54000</v>
      </c>
      <c r="D25" s="418"/>
      <c r="E25" s="503">
        <v>38980</v>
      </c>
      <c r="F25" s="504"/>
      <c r="G25" s="259">
        <v>0</v>
      </c>
      <c r="H25" s="212">
        <f t="shared" si="5"/>
        <v>38980</v>
      </c>
      <c r="I25" s="212">
        <v>0</v>
      </c>
      <c r="J25" s="212">
        <v>0</v>
      </c>
      <c r="K25" s="212">
        <v>0</v>
      </c>
      <c r="L25" s="212">
        <f t="shared" si="6"/>
        <v>0</v>
      </c>
      <c r="M25" s="485">
        <v>0</v>
      </c>
      <c r="N25" s="418"/>
      <c r="O25" s="485">
        <v>0</v>
      </c>
      <c r="P25" s="418"/>
      <c r="Q25" s="485">
        <v>0</v>
      </c>
      <c r="R25" s="464"/>
      <c r="S25" s="418"/>
      <c r="T25" s="212">
        <v>0</v>
      </c>
      <c r="U25" s="212">
        <v>0</v>
      </c>
      <c r="V25" s="212">
        <v>0</v>
      </c>
      <c r="W25" s="212">
        <v>0</v>
      </c>
      <c r="X25" s="212">
        <v>0</v>
      </c>
      <c r="Y25" s="212">
        <v>0</v>
      </c>
    </row>
    <row r="26" spans="1:25" ht="14.25" customHeight="1" x14ac:dyDescent="0.2">
      <c r="A26" s="490"/>
      <c r="B26" s="44" t="s">
        <v>187</v>
      </c>
      <c r="C26" s="485">
        <v>0</v>
      </c>
      <c r="D26" s="418"/>
      <c r="E26" s="503">
        <v>2090</v>
      </c>
      <c r="F26" s="504"/>
      <c r="G26" s="259">
        <v>0</v>
      </c>
      <c r="H26" s="212">
        <f t="shared" si="5"/>
        <v>2090</v>
      </c>
      <c r="I26" s="212">
        <v>0</v>
      </c>
      <c r="J26" s="212">
        <v>0</v>
      </c>
      <c r="K26" s="212">
        <v>0</v>
      </c>
      <c r="L26" s="212">
        <f t="shared" si="6"/>
        <v>0</v>
      </c>
      <c r="M26" s="485">
        <v>0</v>
      </c>
      <c r="N26" s="418"/>
      <c r="O26" s="485">
        <v>0</v>
      </c>
      <c r="P26" s="418"/>
      <c r="Q26" s="485">
        <v>0</v>
      </c>
      <c r="R26" s="464"/>
      <c r="S26" s="418"/>
      <c r="T26" s="212">
        <v>0</v>
      </c>
      <c r="U26" s="212">
        <v>0</v>
      </c>
      <c r="V26" s="212">
        <v>0</v>
      </c>
      <c r="W26" s="212">
        <v>0</v>
      </c>
      <c r="X26" s="212">
        <v>0</v>
      </c>
      <c r="Y26" s="212">
        <v>0</v>
      </c>
    </row>
    <row r="27" spans="1:25" ht="14.25" customHeight="1" x14ac:dyDescent="0.2">
      <c r="A27" s="490"/>
      <c r="B27" s="44" t="s">
        <v>186</v>
      </c>
      <c r="C27" s="485">
        <v>13091000</v>
      </c>
      <c r="D27" s="418"/>
      <c r="E27" s="503">
        <v>14211800.65</v>
      </c>
      <c r="F27" s="504"/>
      <c r="G27" s="259">
        <v>0</v>
      </c>
      <c r="H27" s="212">
        <f t="shared" si="5"/>
        <v>14211800.65</v>
      </c>
      <c r="I27" s="212">
        <v>0</v>
      </c>
      <c r="J27" s="212">
        <v>0</v>
      </c>
      <c r="K27" s="212">
        <v>0</v>
      </c>
      <c r="L27" s="212">
        <f t="shared" si="6"/>
        <v>0</v>
      </c>
      <c r="M27" s="485">
        <v>0</v>
      </c>
      <c r="N27" s="418"/>
      <c r="O27" s="485">
        <v>0</v>
      </c>
      <c r="P27" s="418"/>
      <c r="Q27" s="485">
        <v>0</v>
      </c>
      <c r="R27" s="464"/>
      <c r="S27" s="418"/>
      <c r="T27" s="212">
        <v>0</v>
      </c>
      <c r="U27" s="212">
        <v>0</v>
      </c>
      <c r="V27" s="212">
        <v>0</v>
      </c>
      <c r="W27" s="212">
        <v>0</v>
      </c>
      <c r="X27" s="212">
        <v>0</v>
      </c>
      <c r="Y27" s="212">
        <v>0</v>
      </c>
    </row>
    <row r="28" spans="1:25" ht="14.25" customHeight="1" x14ac:dyDescent="0.2">
      <c r="A28" s="490"/>
      <c r="B28" s="44" t="s">
        <v>185</v>
      </c>
      <c r="C28" s="485">
        <v>20640000</v>
      </c>
      <c r="D28" s="418"/>
      <c r="E28" s="503">
        <v>15257191</v>
      </c>
      <c r="F28" s="504"/>
      <c r="G28" s="259">
        <v>0</v>
      </c>
      <c r="H28" s="212">
        <f t="shared" si="5"/>
        <v>15257191</v>
      </c>
      <c r="I28" s="212">
        <v>0</v>
      </c>
      <c r="J28" s="212">
        <v>0</v>
      </c>
      <c r="K28" s="212">
        <v>0</v>
      </c>
      <c r="L28" s="212">
        <f t="shared" si="6"/>
        <v>0</v>
      </c>
      <c r="M28" s="485">
        <v>0</v>
      </c>
      <c r="N28" s="418"/>
      <c r="O28" s="485">
        <v>0</v>
      </c>
      <c r="P28" s="418"/>
      <c r="Q28" s="485">
        <v>0</v>
      </c>
      <c r="R28" s="464"/>
      <c r="S28" s="418"/>
      <c r="T28" s="212">
        <v>0</v>
      </c>
      <c r="U28" s="212">
        <v>0</v>
      </c>
      <c r="V28" s="212">
        <v>0</v>
      </c>
      <c r="W28" s="212">
        <v>0</v>
      </c>
      <c r="X28" s="212">
        <v>0</v>
      </c>
      <c r="Y28" s="212">
        <v>0</v>
      </c>
    </row>
    <row r="29" spans="1:25" ht="14.25" customHeight="1" x14ac:dyDescent="0.2">
      <c r="A29" s="490"/>
      <c r="B29" s="44" t="s">
        <v>184</v>
      </c>
      <c r="C29" s="485">
        <v>0</v>
      </c>
      <c r="D29" s="418"/>
      <c r="E29" s="503">
        <v>0</v>
      </c>
      <c r="F29" s="504"/>
      <c r="G29" s="259">
        <v>2097299</v>
      </c>
      <c r="H29" s="212">
        <f t="shared" si="5"/>
        <v>2097299</v>
      </c>
      <c r="I29" s="212">
        <v>0</v>
      </c>
      <c r="J29" s="212">
        <v>0</v>
      </c>
      <c r="K29" s="212">
        <v>0</v>
      </c>
      <c r="L29" s="212">
        <f t="shared" si="6"/>
        <v>0</v>
      </c>
      <c r="M29" s="485">
        <v>0</v>
      </c>
      <c r="N29" s="418"/>
      <c r="O29" s="485">
        <v>0</v>
      </c>
      <c r="P29" s="418"/>
      <c r="Q29" s="485">
        <v>0</v>
      </c>
      <c r="R29" s="464"/>
      <c r="S29" s="418"/>
      <c r="T29" s="212">
        <v>0</v>
      </c>
      <c r="U29" s="212">
        <v>0</v>
      </c>
      <c r="V29" s="212">
        <v>0</v>
      </c>
      <c r="W29" s="212">
        <v>0</v>
      </c>
      <c r="X29" s="212">
        <v>0</v>
      </c>
      <c r="Y29" s="212">
        <v>0</v>
      </c>
    </row>
    <row r="30" spans="1:25" ht="15" thickBot="1" x14ac:dyDescent="0.25">
      <c r="A30" s="491"/>
      <c r="B30" s="218" t="s">
        <v>183</v>
      </c>
      <c r="C30" s="494">
        <f>SUM(C21:D29)</f>
        <v>34507020</v>
      </c>
      <c r="D30" s="396"/>
      <c r="E30" s="494">
        <f>SUM(E21:F29)</f>
        <v>30370354.710000001</v>
      </c>
      <c r="F30" s="396"/>
      <c r="G30" s="260">
        <f>SUM(G21:G29)</f>
        <v>2097299</v>
      </c>
      <c r="H30" s="260">
        <f t="shared" ref="H30:L30" si="7">SUM(H21:H29)</f>
        <v>32467653.710000001</v>
      </c>
      <c r="I30" s="260">
        <f t="shared" si="7"/>
        <v>0</v>
      </c>
      <c r="J30" s="260">
        <f t="shared" si="7"/>
        <v>0</v>
      </c>
      <c r="K30" s="260">
        <f t="shared" si="7"/>
        <v>0</v>
      </c>
      <c r="L30" s="260">
        <f t="shared" si="7"/>
        <v>0</v>
      </c>
      <c r="M30" s="494">
        <v>0</v>
      </c>
      <c r="N30" s="396"/>
      <c r="O30" s="494">
        <v>0</v>
      </c>
      <c r="P30" s="396"/>
      <c r="Q30" s="494">
        <v>0</v>
      </c>
      <c r="R30" s="395"/>
      <c r="S30" s="396"/>
      <c r="T30" s="215">
        <v>0</v>
      </c>
      <c r="U30" s="215">
        <v>0</v>
      </c>
      <c r="V30" s="215">
        <v>0</v>
      </c>
      <c r="W30" s="215">
        <v>0</v>
      </c>
      <c r="X30" s="215">
        <v>0</v>
      </c>
      <c r="Y30" s="215">
        <v>0</v>
      </c>
    </row>
    <row r="31" spans="1:25" s="124" customFormat="1" ht="15.75" thickTop="1" thickBot="1" x14ac:dyDescent="0.25">
      <c r="A31" s="505" t="s">
        <v>182</v>
      </c>
      <c r="B31" s="506"/>
      <c r="C31" s="507" t="s">
        <v>13</v>
      </c>
      <c r="D31" s="508"/>
      <c r="E31" s="507" t="s">
        <v>13</v>
      </c>
      <c r="F31" s="508"/>
      <c r="G31" s="261"/>
      <c r="H31" s="262">
        <f>SUM(H19)-H30</f>
        <v>2329481.2299999967</v>
      </c>
      <c r="I31" s="217" t="s">
        <v>13</v>
      </c>
      <c r="J31" s="217" t="s">
        <v>13</v>
      </c>
      <c r="K31" s="217" t="s">
        <v>13</v>
      </c>
      <c r="L31" s="126"/>
      <c r="M31" s="507" t="s">
        <v>13</v>
      </c>
      <c r="N31" s="508"/>
      <c r="O31" s="507" t="s">
        <v>13</v>
      </c>
      <c r="P31" s="508"/>
      <c r="Q31" s="507" t="s">
        <v>13</v>
      </c>
      <c r="R31" s="509"/>
      <c r="S31" s="508"/>
      <c r="T31" s="217" t="s">
        <v>13</v>
      </c>
      <c r="U31" s="217" t="s">
        <v>13</v>
      </c>
      <c r="V31" s="217" t="s">
        <v>13</v>
      </c>
      <c r="W31" s="217" t="s">
        <v>13</v>
      </c>
      <c r="X31" s="217" t="s">
        <v>13</v>
      </c>
      <c r="Y31" s="217" t="s">
        <v>13</v>
      </c>
    </row>
    <row r="32" spans="1:25" s="124" customFormat="1" ht="15" thickTop="1" x14ac:dyDescent="0.2">
      <c r="A32" s="263"/>
      <c r="B32" s="264"/>
      <c r="C32" s="265"/>
      <c r="D32" s="264"/>
      <c r="E32" s="265"/>
      <c r="F32" s="264"/>
      <c r="H32" s="266"/>
      <c r="I32" s="265"/>
      <c r="J32" s="265"/>
      <c r="K32" s="265"/>
      <c r="L32" s="267"/>
      <c r="M32" s="265"/>
      <c r="N32" s="264"/>
      <c r="O32" s="265"/>
      <c r="P32" s="264"/>
      <c r="Q32" s="265"/>
      <c r="R32" s="264"/>
      <c r="S32" s="264"/>
      <c r="T32" s="265"/>
      <c r="U32" s="265"/>
      <c r="V32" s="265"/>
      <c r="W32" s="265"/>
      <c r="X32" s="265"/>
      <c r="Y32" s="265"/>
    </row>
    <row r="33" spans="1:24" s="62" customFormat="1" ht="12.75" customHeight="1" x14ac:dyDescent="0.2">
      <c r="C33" s="220" t="s">
        <v>226</v>
      </c>
      <c r="G33" s="159" t="s">
        <v>406</v>
      </c>
      <c r="H33" s="232"/>
      <c r="I33" s="232"/>
      <c r="J33" s="159" t="s">
        <v>406</v>
      </c>
      <c r="K33" s="232"/>
      <c r="M33" s="232"/>
      <c r="N33" s="235" t="s">
        <v>226</v>
      </c>
      <c r="R33" s="232"/>
      <c r="S33" s="232"/>
      <c r="T33" s="159" t="s">
        <v>406</v>
      </c>
      <c r="U33" s="232"/>
      <c r="W33" s="302" t="s">
        <v>406</v>
      </c>
      <c r="X33" s="302"/>
    </row>
    <row r="34" spans="1:24" s="62" customFormat="1" ht="16.5" customHeight="1" x14ac:dyDescent="0.2">
      <c r="B34" s="61"/>
      <c r="C34" s="159" t="s">
        <v>431</v>
      </c>
      <c r="D34" s="159"/>
      <c r="E34" s="159"/>
      <c r="F34" s="232"/>
      <c r="G34" s="159" t="s">
        <v>423</v>
      </c>
      <c r="H34" s="159"/>
      <c r="I34" s="232"/>
      <c r="J34" s="302" t="s">
        <v>408</v>
      </c>
      <c r="K34" s="302"/>
      <c r="M34" s="232"/>
      <c r="N34" s="232"/>
      <c r="O34" s="159" t="s">
        <v>419</v>
      </c>
      <c r="P34" s="159"/>
      <c r="Q34" s="159"/>
      <c r="R34" s="159"/>
      <c r="T34" s="302" t="s">
        <v>433</v>
      </c>
      <c r="U34" s="302"/>
      <c r="W34" s="302" t="s">
        <v>408</v>
      </c>
      <c r="X34" s="302"/>
    </row>
    <row r="35" spans="1:24" s="62" customFormat="1" ht="16.5" customHeight="1" x14ac:dyDescent="0.2">
      <c r="C35" s="495" t="s">
        <v>407</v>
      </c>
      <c r="D35" s="495"/>
      <c r="E35" s="495"/>
      <c r="G35" s="302" t="s">
        <v>424</v>
      </c>
      <c r="H35" s="302"/>
      <c r="J35" s="302" t="s">
        <v>409</v>
      </c>
      <c r="K35" s="302"/>
      <c r="O35" s="302" t="s">
        <v>407</v>
      </c>
      <c r="P35" s="302"/>
      <c r="Q35" s="232"/>
      <c r="T35" s="302" t="s">
        <v>424</v>
      </c>
      <c r="U35" s="302"/>
      <c r="W35" s="302" t="s">
        <v>409</v>
      </c>
      <c r="X35" s="302"/>
    </row>
    <row r="36" spans="1:24" s="62" customFormat="1" ht="17.25" customHeight="1" x14ac:dyDescent="0.2">
      <c r="A36" s="233"/>
      <c r="F36" s="225"/>
      <c r="G36" s="302" t="s">
        <v>432</v>
      </c>
      <c r="H36" s="302"/>
      <c r="I36" s="225"/>
      <c r="K36" s="225"/>
      <c r="M36" s="225"/>
      <c r="N36" s="225"/>
      <c r="T36" s="302" t="s">
        <v>432</v>
      </c>
      <c r="U36" s="302"/>
    </row>
    <row r="38" spans="1:24" x14ac:dyDescent="0.2">
      <c r="C38" s="225"/>
    </row>
    <row r="39" spans="1:24" x14ac:dyDescent="0.2">
      <c r="T39" s="302"/>
      <c r="U39" s="302"/>
    </row>
  </sheetData>
  <mergeCells count="152">
    <mergeCell ref="O35:P35"/>
    <mergeCell ref="A5:B5"/>
    <mergeCell ref="C5:D5"/>
    <mergeCell ref="E5:F5"/>
    <mergeCell ref="M5:N5"/>
    <mergeCell ref="O5:P5"/>
    <mergeCell ref="A7:A19"/>
    <mergeCell ref="C7:D7"/>
    <mergeCell ref="E7:F7"/>
    <mergeCell ref="G7:H7"/>
    <mergeCell ref="M7:N7"/>
    <mergeCell ref="O7:P7"/>
    <mergeCell ref="C8:D8"/>
    <mergeCell ref="E8:F8"/>
    <mergeCell ref="M8:N8"/>
    <mergeCell ref="O8:P8"/>
    <mergeCell ref="C9:D9"/>
    <mergeCell ref="E9:F9"/>
    <mergeCell ref="M9:N9"/>
    <mergeCell ref="O9:P9"/>
    <mergeCell ref="C12:D12"/>
    <mergeCell ref="E12:F12"/>
    <mergeCell ref="M12:N12"/>
    <mergeCell ref="O12:P12"/>
    <mergeCell ref="Q9:S9"/>
    <mergeCell ref="Q5:S5"/>
    <mergeCell ref="C10:D10"/>
    <mergeCell ref="E10:F10"/>
    <mergeCell ref="M10:N10"/>
    <mergeCell ref="O10:P10"/>
    <mergeCell ref="Q10:S10"/>
    <mergeCell ref="C11:D11"/>
    <mergeCell ref="E11:F11"/>
    <mergeCell ref="M11:N11"/>
    <mergeCell ref="O11:P11"/>
    <mergeCell ref="Q11:S11"/>
    <mergeCell ref="Q7:S7"/>
    <mergeCell ref="Q8:S8"/>
    <mergeCell ref="Q12:S12"/>
    <mergeCell ref="C13:D13"/>
    <mergeCell ref="E13:F13"/>
    <mergeCell ref="M13:N13"/>
    <mergeCell ref="O13:P13"/>
    <mergeCell ref="Q13:S13"/>
    <mergeCell ref="C14:D14"/>
    <mergeCell ref="E14:F14"/>
    <mergeCell ref="M14:N14"/>
    <mergeCell ref="O14:P14"/>
    <mergeCell ref="Q14:S14"/>
    <mergeCell ref="C15:D15"/>
    <mergeCell ref="E15:F15"/>
    <mergeCell ref="M15:N15"/>
    <mergeCell ref="O15:P15"/>
    <mergeCell ref="Q15:S15"/>
    <mergeCell ref="C16:D16"/>
    <mergeCell ref="E16:F16"/>
    <mergeCell ref="M16:N16"/>
    <mergeCell ref="O16:P16"/>
    <mergeCell ref="Q16:S16"/>
    <mergeCell ref="C17:D17"/>
    <mergeCell ref="E17:F17"/>
    <mergeCell ref="M17:N17"/>
    <mergeCell ref="O17:P17"/>
    <mergeCell ref="Q17:S17"/>
    <mergeCell ref="C18:D18"/>
    <mergeCell ref="E18:F18"/>
    <mergeCell ref="M18:N18"/>
    <mergeCell ref="O18:P18"/>
    <mergeCell ref="Q18:S18"/>
    <mergeCell ref="C19:D19"/>
    <mergeCell ref="E19:F19"/>
    <mergeCell ref="M19:N19"/>
    <mergeCell ref="O19:P19"/>
    <mergeCell ref="Q19:S19"/>
    <mergeCell ref="Q22:S22"/>
    <mergeCell ref="C23:D23"/>
    <mergeCell ref="E23:F23"/>
    <mergeCell ref="M23:N23"/>
    <mergeCell ref="O23:P23"/>
    <mergeCell ref="Q23:S23"/>
    <mergeCell ref="Q20:S20"/>
    <mergeCell ref="C21:D21"/>
    <mergeCell ref="E21:F21"/>
    <mergeCell ref="M21:N21"/>
    <mergeCell ref="O21:P21"/>
    <mergeCell ref="Q21:S21"/>
    <mergeCell ref="C20:D20"/>
    <mergeCell ref="E20:F20"/>
    <mergeCell ref="G20:H20"/>
    <mergeCell ref="M20:N20"/>
    <mergeCell ref="O20:P20"/>
    <mergeCell ref="C22:D22"/>
    <mergeCell ref="E22:F22"/>
    <mergeCell ref="M22:N22"/>
    <mergeCell ref="O22:P22"/>
    <mergeCell ref="E24:F24"/>
    <mergeCell ref="M24:N24"/>
    <mergeCell ref="O24:P24"/>
    <mergeCell ref="Q24:S24"/>
    <mergeCell ref="C25:D25"/>
    <mergeCell ref="E25:F25"/>
    <mergeCell ref="M25:N25"/>
    <mergeCell ref="O25:P25"/>
    <mergeCell ref="Q25:S25"/>
    <mergeCell ref="O31:P31"/>
    <mergeCell ref="A20:A30"/>
    <mergeCell ref="G35:H35"/>
    <mergeCell ref="C28:D28"/>
    <mergeCell ref="E28:F28"/>
    <mergeCell ref="M28:N28"/>
    <mergeCell ref="O28:P28"/>
    <mergeCell ref="Q28:S28"/>
    <mergeCell ref="C29:D29"/>
    <mergeCell ref="E29:F29"/>
    <mergeCell ref="M29:N29"/>
    <mergeCell ref="O29:P29"/>
    <mergeCell ref="Q29:S29"/>
    <mergeCell ref="C26:D26"/>
    <mergeCell ref="E26:F26"/>
    <mergeCell ref="M26:N26"/>
    <mergeCell ref="O26:P26"/>
    <mergeCell ref="Q26:S26"/>
    <mergeCell ref="C27:D27"/>
    <mergeCell ref="E27:F27"/>
    <mergeCell ref="M27:N27"/>
    <mergeCell ref="O27:P27"/>
    <mergeCell ref="Q27:S27"/>
    <mergeCell ref="C24:D24"/>
    <mergeCell ref="W33:X33"/>
    <mergeCell ref="T34:U34"/>
    <mergeCell ref="A1:L1"/>
    <mergeCell ref="A2:L2"/>
    <mergeCell ref="A3:L3"/>
    <mergeCell ref="G36:H36"/>
    <mergeCell ref="J34:K34"/>
    <mergeCell ref="J35:K35"/>
    <mergeCell ref="T39:U39"/>
    <mergeCell ref="T35:U35"/>
    <mergeCell ref="T36:U36"/>
    <mergeCell ref="W34:X34"/>
    <mergeCell ref="W35:X35"/>
    <mergeCell ref="Q31:S31"/>
    <mergeCell ref="C35:E35"/>
    <mergeCell ref="C30:D30"/>
    <mergeCell ref="E30:F30"/>
    <mergeCell ref="M30:N30"/>
    <mergeCell ref="O30:P30"/>
    <mergeCell ref="Q30:S30"/>
    <mergeCell ref="A31:B31"/>
    <mergeCell ref="C31:D31"/>
    <mergeCell ref="E31:F31"/>
    <mergeCell ref="M31:N31"/>
  </mergeCells>
  <printOptions horizontalCentered="1"/>
  <pageMargins left="0.19685039370078741" right="0.19685039370078741" top="0.47244094488188981" bottom="0" header="0.39370078740157483" footer="0.39370078740157483"/>
  <pageSetup paperSize="9" orientation="landscape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7"/>
  <sheetViews>
    <sheetView showGridLines="0" workbookViewId="0">
      <pane ySplit="9" topLeftCell="A61" activePane="bottomLeft" state="frozen"/>
      <selection activeCell="J30" sqref="J30"/>
      <selection pane="bottomLeft" activeCell="H59" sqref="H59:J59"/>
    </sheetView>
  </sheetViews>
  <sheetFormatPr defaultRowHeight="14.25" x14ac:dyDescent="0.2"/>
  <cols>
    <col min="1" max="1" width="0.25" style="88" customWidth="1"/>
    <col min="2" max="2" width="0.375" style="88" customWidth="1"/>
    <col min="3" max="3" width="18.25" style="88" customWidth="1"/>
    <col min="4" max="4" width="10.25" style="88" customWidth="1"/>
    <col min="5" max="5" width="7.625" style="88" customWidth="1"/>
    <col min="6" max="6" width="10.375" style="88" customWidth="1"/>
    <col min="7" max="7" width="2.25" style="88" customWidth="1"/>
    <col min="8" max="8" width="1" style="88" customWidth="1"/>
    <col min="9" max="9" width="7.875" style="88" customWidth="1"/>
    <col min="10" max="10" width="4.625" style="88" customWidth="1"/>
    <col min="11" max="11" width="3.875" style="88" customWidth="1"/>
    <col min="12" max="12" width="0.25" style="88" customWidth="1"/>
    <col min="13" max="13" width="8.125" style="88" customWidth="1"/>
    <col min="14" max="14" width="10.125" style="88" customWidth="1"/>
    <col min="15" max="15" width="5.5" style="88" customWidth="1"/>
    <col min="16" max="16" width="8" style="88" customWidth="1"/>
    <col min="17" max="17" width="13.5" style="88" customWidth="1"/>
    <col min="18" max="18" width="10.375" style="88" customWidth="1"/>
    <col min="19" max="19" width="1.875" style="88" customWidth="1"/>
    <col min="20" max="20" width="1.25" style="88" hidden="1" customWidth="1"/>
    <col min="21" max="21" width="11.625" style="88" customWidth="1"/>
    <col min="22" max="22" width="0.375" style="88" hidden="1" customWidth="1"/>
    <col min="23" max="23" width="0.625" style="88" hidden="1" customWidth="1"/>
    <col min="24" max="24" width="0" style="88" hidden="1" customWidth="1"/>
    <col min="25" max="16384" width="9" style="88"/>
  </cols>
  <sheetData>
    <row r="1" spans="1:23" ht="5.25" customHeight="1" x14ac:dyDescent="0.2"/>
    <row r="2" spans="1:23" ht="17.25" customHeight="1" x14ac:dyDescent="0.2">
      <c r="B2" s="315" t="s">
        <v>2</v>
      </c>
      <c r="C2" s="307"/>
      <c r="D2" s="307"/>
      <c r="E2" s="307"/>
      <c r="F2" s="307"/>
      <c r="G2" s="307"/>
      <c r="H2" s="307"/>
      <c r="I2" s="307"/>
      <c r="J2" s="307"/>
      <c r="K2" s="307"/>
      <c r="L2" s="307"/>
      <c r="M2" s="307"/>
      <c r="N2" s="307"/>
      <c r="O2" s="307"/>
      <c r="P2" s="307"/>
      <c r="Q2" s="307"/>
      <c r="R2" s="307"/>
      <c r="S2" s="307"/>
      <c r="T2" s="307"/>
      <c r="U2" s="307"/>
    </row>
    <row r="3" spans="1:23" ht="3" customHeight="1" x14ac:dyDescent="0.2"/>
    <row r="4" spans="1:23" ht="18" customHeight="1" x14ac:dyDescent="0.2">
      <c r="C4" s="510" t="s">
        <v>376</v>
      </c>
      <c r="D4" s="307"/>
      <c r="E4" s="307"/>
      <c r="F4" s="307"/>
      <c r="G4" s="307"/>
      <c r="H4" s="307"/>
      <c r="I4" s="307"/>
      <c r="J4" s="307"/>
      <c r="K4" s="307"/>
      <c r="L4" s="307"/>
      <c r="M4" s="307"/>
      <c r="N4" s="307"/>
      <c r="O4" s="307"/>
      <c r="P4" s="307"/>
      <c r="Q4" s="307"/>
      <c r="R4" s="307"/>
      <c r="S4" s="307"/>
      <c r="T4" s="307"/>
      <c r="U4" s="307"/>
      <c r="V4" s="307"/>
    </row>
    <row r="5" spans="1:23" ht="3.6" customHeight="1" x14ac:dyDescent="0.2"/>
    <row r="6" spans="1:23" ht="16.5" customHeight="1" x14ac:dyDescent="0.2">
      <c r="C6" s="510" t="s">
        <v>375</v>
      </c>
      <c r="D6" s="307"/>
      <c r="E6" s="307"/>
      <c r="F6" s="307"/>
      <c r="G6" s="307"/>
      <c r="H6" s="307"/>
      <c r="I6" s="307"/>
      <c r="J6" s="307"/>
      <c r="K6" s="307"/>
      <c r="L6" s="307"/>
      <c r="M6" s="307"/>
      <c r="N6" s="307"/>
      <c r="O6" s="307"/>
      <c r="P6" s="307"/>
      <c r="Q6" s="307"/>
      <c r="R6" s="307"/>
      <c r="S6" s="307"/>
      <c r="T6" s="307"/>
      <c r="U6" s="307"/>
      <c r="V6" s="307"/>
    </row>
    <row r="7" spans="1:23" ht="2.85" customHeight="1" x14ac:dyDescent="0.2"/>
    <row r="8" spans="1:23" ht="18" customHeight="1" x14ac:dyDescent="0.2">
      <c r="J8" s="514" t="s">
        <v>374</v>
      </c>
      <c r="K8" s="307"/>
      <c r="M8" s="515">
        <v>43373</v>
      </c>
      <c r="N8" s="307"/>
      <c r="O8" s="307"/>
    </row>
    <row r="9" spans="1:23" ht="2.85" customHeight="1" x14ac:dyDescent="0.2"/>
    <row r="10" spans="1:23" ht="2.65" customHeight="1" x14ac:dyDescent="0.2"/>
    <row r="11" spans="1:23" x14ac:dyDescent="0.2">
      <c r="A11" s="479" t="s">
        <v>276</v>
      </c>
      <c r="B11" s="516"/>
      <c r="C11" s="516"/>
      <c r="D11" s="517"/>
      <c r="E11" s="95" t="s">
        <v>274</v>
      </c>
      <c r="F11" s="416" t="s">
        <v>373</v>
      </c>
      <c r="G11" s="334"/>
      <c r="H11" s="334"/>
      <c r="I11" s="334"/>
      <c r="J11" s="335"/>
      <c r="K11" s="416" t="s">
        <v>372</v>
      </c>
      <c r="L11" s="334"/>
      <c r="M11" s="334"/>
      <c r="N11" s="335"/>
      <c r="O11" s="416" t="s">
        <v>371</v>
      </c>
      <c r="P11" s="334"/>
      <c r="Q11" s="335"/>
      <c r="R11" s="416" t="s">
        <v>370</v>
      </c>
      <c r="S11" s="334"/>
      <c r="T11" s="334"/>
      <c r="U11" s="334"/>
      <c r="V11" s="334"/>
      <c r="W11" s="335"/>
    </row>
    <row r="12" spans="1:23" x14ac:dyDescent="0.2">
      <c r="A12" s="511" t="s">
        <v>13</v>
      </c>
      <c r="B12" s="512"/>
      <c r="C12" s="512"/>
      <c r="D12" s="513"/>
      <c r="E12" s="123" t="s">
        <v>13</v>
      </c>
      <c r="F12" s="416" t="s">
        <v>369</v>
      </c>
      <c r="G12" s="335"/>
      <c r="H12" s="416" t="s">
        <v>368</v>
      </c>
      <c r="I12" s="334"/>
      <c r="J12" s="335"/>
      <c r="K12" s="416" t="s">
        <v>369</v>
      </c>
      <c r="L12" s="334"/>
      <c r="M12" s="335"/>
      <c r="N12" s="96" t="s">
        <v>368</v>
      </c>
      <c r="O12" s="416" t="s">
        <v>369</v>
      </c>
      <c r="P12" s="335"/>
      <c r="Q12" s="96" t="s">
        <v>368</v>
      </c>
      <c r="R12" s="416" t="s">
        <v>369</v>
      </c>
      <c r="S12" s="334"/>
      <c r="T12" s="335"/>
      <c r="U12" s="416" t="s">
        <v>368</v>
      </c>
      <c r="V12" s="334"/>
      <c r="W12" s="335"/>
    </row>
    <row r="13" spans="1:23" x14ac:dyDescent="0.2">
      <c r="A13" s="519" t="s">
        <v>367</v>
      </c>
      <c r="B13" s="334"/>
      <c r="C13" s="334"/>
      <c r="D13" s="335"/>
      <c r="E13" s="122" t="s">
        <v>364</v>
      </c>
      <c r="F13" s="520">
        <v>3100127.58</v>
      </c>
      <c r="G13" s="335"/>
      <c r="H13" s="520">
        <v>0</v>
      </c>
      <c r="I13" s="334"/>
      <c r="J13" s="335"/>
      <c r="K13" s="518">
        <v>0</v>
      </c>
      <c r="L13" s="334"/>
      <c r="M13" s="335"/>
      <c r="N13" s="121">
        <v>0</v>
      </c>
      <c r="O13" s="520">
        <v>0</v>
      </c>
      <c r="P13" s="335"/>
      <c r="Q13" s="120">
        <v>0</v>
      </c>
      <c r="R13" s="518">
        <v>3100127.58</v>
      </c>
      <c r="S13" s="334"/>
      <c r="T13" s="335"/>
      <c r="U13" s="518">
        <v>0</v>
      </c>
      <c r="V13" s="334"/>
      <c r="W13" s="335"/>
    </row>
    <row r="14" spans="1:23" x14ac:dyDescent="0.2">
      <c r="A14" s="519" t="s">
        <v>366</v>
      </c>
      <c r="B14" s="334"/>
      <c r="C14" s="334"/>
      <c r="D14" s="335"/>
      <c r="E14" s="122" t="s">
        <v>364</v>
      </c>
      <c r="F14" s="520">
        <v>11243764.539999999</v>
      </c>
      <c r="G14" s="335"/>
      <c r="H14" s="520">
        <v>0</v>
      </c>
      <c r="I14" s="334"/>
      <c r="J14" s="335"/>
      <c r="K14" s="518">
        <v>0</v>
      </c>
      <c r="L14" s="334"/>
      <c r="M14" s="335"/>
      <c r="N14" s="121">
        <v>0</v>
      </c>
      <c r="O14" s="520">
        <v>0</v>
      </c>
      <c r="P14" s="335"/>
      <c r="Q14" s="120">
        <v>0</v>
      </c>
      <c r="R14" s="518">
        <v>11243764.539999999</v>
      </c>
      <c r="S14" s="334"/>
      <c r="T14" s="335"/>
      <c r="U14" s="518">
        <v>0</v>
      </c>
      <c r="V14" s="334"/>
      <c r="W14" s="335"/>
    </row>
    <row r="15" spans="1:23" x14ac:dyDescent="0.2">
      <c r="A15" s="519" t="s">
        <v>365</v>
      </c>
      <c r="B15" s="334"/>
      <c r="C15" s="334"/>
      <c r="D15" s="335"/>
      <c r="E15" s="122" t="s">
        <v>364</v>
      </c>
      <c r="F15" s="520">
        <v>484665.84</v>
      </c>
      <c r="G15" s="335"/>
      <c r="H15" s="520">
        <v>0</v>
      </c>
      <c r="I15" s="334"/>
      <c r="J15" s="335"/>
      <c r="K15" s="518">
        <v>0</v>
      </c>
      <c r="L15" s="334"/>
      <c r="M15" s="335"/>
      <c r="N15" s="121">
        <v>0</v>
      </c>
      <c r="O15" s="520">
        <v>0</v>
      </c>
      <c r="P15" s="335"/>
      <c r="Q15" s="120">
        <v>0</v>
      </c>
      <c r="R15" s="518">
        <v>484665.84</v>
      </c>
      <c r="S15" s="334"/>
      <c r="T15" s="335"/>
      <c r="U15" s="518">
        <v>0</v>
      </c>
      <c r="V15" s="334"/>
      <c r="W15" s="335"/>
    </row>
    <row r="16" spans="1:23" x14ac:dyDescent="0.2">
      <c r="A16" s="519" t="s">
        <v>363</v>
      </c>
      <c r="B16" s="334"/>
      <c r="C16" s="334"/>
      <c r="D16" s="335"/>
      <c r="E16" s="122" t="s">
        <v>362</v>
      </c>
      <c r="F16" s="520">
        <v>1556676.97</v>
      </c>
      <c r="G16" s="335"/>
      <c r="H16" s="520">
        <v>0</v>
      </c>
      <c r="I16" s="334"/>
      <c r="J16" s="335"/>
      <c r="K16" s="518">
        <v>0</v>
      </c>
      <c r="L16" s="334"/>
      <c r="M16" s="335"/>
      <c r="N16" s="121">
        <v>0</v>
      </c>
      <c r="O16" s="520">
        <v>0</v>
      </c>
      <c r="P16" s="335"/>
      <c r="Q16" s="120">
        <v>0</v>
      </c>
      <c r="R16" s="518">
        <v>1556676.97</v>
      </c>
      <c r="S16" s="334"/>
      <c r="T16" s="335"/>
      <c r="U16" s="518">
        <v>0</v>
      </c>
      <c r="V16" s="334"/>
      <c r="W16" s="335"/>
    </row>
    <row r="17" spans="1:23" x14ac:dyDescent="0.2">
      <c r="A17" s="519" t="s">
        <v>361</v>
      </c>
      <c r="B17" s="334"/>
      <c r="C17" s="334"/>
      <c r="D17" s="335"/>
      <c r="E17" s="122" t="s">
        <v>360</v>
      </c>
      <c r="F17" s="520">
        <v>3444</v>
      </c>
      <c r="G17" s="335"/>
      <c r="H17" s="520">
        <v>0</v>
      </c>
      <c r="I17" s="334"/>
      <c r="J17" s="335"/>
      <c r="K17" s="518">
        <v>0</v>
      </c>
      <c r="L17" s="334"/>
      <c r="M17" s="335"/>
      <c r="N17" s="121">
        <v>0</v>
      </c>
      <c r="O17" s="520">
        <v>0</v>
      </c>
      <c r="P17" s="335"/>
      <c r="Q17" s="120">
        <v>0</v>
      </c>
      <c r="R17" s="518">
        <v>3444</v>
      </c>
      <c r="S17" s="334"/>
      <c r="T17" s="335"/>
      <c r="U17" s="518">
        <v>0</v>
      </c>
      <c r="V17" s="334"/>
      <c r="W17" s="335"/>
    </row>
    <row r="18" spans="1:23" x14ac:dyDescent="0.2">
      <c r="A18" s="519" t="s">
        <v>359</v>
      </c>
      <c r="B18" s="334"/>
      <c r="C18" s="334"/>
      <c r="D18" s="335"/>
      <c r="E18" s="122" t="s">
        <v>358</v>
      </c>
      <c r="F18" s="520">
        <v>8741.06</v>
      </c>
      <c r="G18" s="335"/>
      <c r="H18" s="520">
        <v>0</v>
      </c>
      <c r="I18" s="334"/>
      <c r="J18" s="335"/>
      <c r="K18" s="518">
        <v>0</v>
      </c>
      <c r="L18" s="334"/>
      <c r="M18" s="335"/>
      <c r="N18" s="121">
        <v>0</v>
      </c>
      <c r="O18" s="520">
        <v>0</v>
      </c>
      <c r="P18" s="335"/>
      <c r="Q18" s="120">
        <v>0</v>
      </c>
      <c r="R18" s="518">
        <v>8741.06</v>
      </c>
      <c r="S18" s="334"/>
      <c r="T18" s="335"/>
      <c r="U18" s="518">
        <v>0</v>
      </c>
      <c r="V18" s="334"/>
      <c r="W18" s="335"/>
    </row>
    <row r="19" spans="1:23" x14ac:dyDescent="0.2">
      <c r="A19" s="519" t="s">
        <v>87</v>
      </c>
      <c r="B19" s="334"/>
      <c r="C19" s="334"/>
      <c r="D19" s="335"/>
      <c r="E19" s="122" t="s">
        <v>357</v>
      </c>
      <c r="F19" s="520">
        <v>217040</v>
      </c>
      <c r="G19" s="335"/>
      <c r="H19" s="520">
        <v>0</v>
      </c>
      <c r="I19" s="334"/>
      <c r="J19" s="335"/>
      <c r="K19" s="518">
        <v>109350</v>
      </c>
      <c r="L19" s="334"/>
      <c r="M19" s="335"/>
      <c r="N19" s="121">
        <v>0</v>
      </c>
      <c r="O19" s="520">
        <v>0</v>
      </c>
      <c r="P19" s="335"/>
      <c r="Q19" s="120">
        <v>0</v>
      </c>
      <c r="R19" s="518">
        <v>326390</v>
      </c>
      <c r="S19" s="334"/>
      <c r="T19" s="335"/>
      <c r="U19" s="518">
        <v>0</v>
      </c>
      <c r="V19" s="334"/>
      <c r="W19" s="335"/>
    </row>
    <row r="20" spans="1:23" x14ac:dyDescent="0.2">
      <c r="A20" s="519" t="s">
        <v>356</v>
      </c>
      <c r="B20" s="334"/>
      <c r="C20" s="334"/>
      <c r="D20" s="335"/>
      <c r="E20" s="122" t="s">
        <v>355</v>
      </c>
      <c r="F20" s="520">
        <v>220085.77</v>
      </c>
      <c r="G20" s="335"/>
      <c r="H20" s="520">
        <v>0</v>
      </c>
      <c r="I20" s="334"/>
      <c r="J20" s="335"/>
      <c r="K20" s="518">
        <v>0</v>
      </c>
      <c r="L20" s="334"/>
      <c r="M20" s="335"/>
      <c r="N20" s="121">
        <v>0</v>
      </c>
      <c r="O20" s="520">
        <v>0</v>
      </c>
      <c r="P20" s="335"/>
      <c r="Q20" s="120">
        <v>0</v>
      </c>
      <c r="R20" s="518">
        <v>220085.77</v>
      </c>
      <c r="S20" s="334"/>
      <c r="T20" s="335"/>
      <c r="U20" s="518">
        <v>0</v>
      </c>
      <c r="V20" s="334"/>
      <c r="W20" s="335"/>
    </row>
    <row r="21" spans="1:23" x14ac:dyDescent="0.2">
      <c r="A21" s="519" t="s">
        <v>354</v>
      </c>
      <c r="B21" s="334"/>
      <c r="C21" s="334"/>
      <c r="D21" s="335"/>
      <c r="E21" s="122" t="s">
        <v>353</v>
      </c>
      <c r="F21" s="520">
        <v>0</v>
      </c>
      <c r="G21" s="335"/>
      <c r="H21" s="520">
        <v>0</v>
      </c>
      <c r="I21" s="334"/>
      <c r="J21" s="335"/>
      <c r="K21" s="518">
        <v>0</v>
      </c>
      <c r="L21" s="334"/>
      <c r="M21" s="335"/>
      <c r="N21" s="121">
        <v>2915190</v>
      </c>
      <c r="O21" s="520">
        <v>0</v>
      </c>
      <c r="P21" s="335"/>
      <c r="Q21" s="120">
        <v>0</v>
      </c>
      <c r="R21" s="518">
        <v>0</v>
      </c>
      <c r="S21" s="334"/>
      <c r="T21" s="335"/>
      <c r="U21" s="518">
        <v>2915190</v>
      </c>
      <c r="V21" s="334"/>
      <c r="W21" s="335"/>
    </row>
    <row r="22" spans="1:23" x14ac:dyDescent="0.2">
      <c r="A22" s="519" t="s">
        <v>133</v>
      </c>
      <c r="B22" s="334"/>
      <c r="C22" s="334"/>
      <c r="D22" s="335"/>
      <c r="E22" s="122" t="s">
        <v>352</v>
      </c>
      <c r="F22" s="520">
        <v>0</v>
      </c>
      <c r="G22" s="335"/>
      <c r="H22" s="520">
        <v>2715.34</v>
      </c>
      <c r="I22" s="334"/>
      <c r="J22" s="335"/>
      <c r="K22" s="518">
        <v>0</v>
      </c>
      <c r="L22" s="334"/>
      <c r="M22" s="335"/>
      <c r="N22" s="121">
        <v>0</v>
      </c>
      <c r="O22" s="520">
        <v>0</v>
      </c>
      <c r="P22" s="335"/>
      <c r="Q22" s="120">
        <v>0</v>
      </c>
      <c r="R22" s="518">
        <v>0</v>
      </c>
      <c r="S22" s="334"/>
      <c r="T22" s="335"/>
      <c r="U22" s="518">
        <v>2715.34</v>
      </c>
      <c r="V22" s="334"/>
      <c r="W22" s="335"/>
    </row>
    <row r="23" spans="1:23" ht="18.75" customHeight="1" x14ac:dyDescent="0.2">
      <c r="A23" s="519" t="s">
        <v>132</v>
      </c>
      <c r="B23" s="334"/>
      <c r="C23" s="334"/>
      <c r="D23" s="335"/>
      <c r="E23" s="122" t="s">
        <v>351</v>
      </c>
      <c r="F23" s="520">
        <v>0</v>
      </c>
      <c r="G23" s="335"/>
      <c r="H23" s="520">
        <v>6782.05</v>
      </c>
      <c r="I23" s="334"/>
      <c r="J23" s="335"/>
      <c r="K23" s="518">
        <v>0</v>
      </c>
      <c r="L23" s="334"/>
      <c r="M23" s="335"/>
      <c r="N23" s="121">
        <v>0</v>
      </c>
      <c r="O23" s="520">
        <v>0</v>
      </c>
      <c r="P23" s="335"/>
      <c r="Q23" s="120">
        <v>0</v>
      </c>
      <c r="R23" s="518">
        <v>0</v>
      </c>
      <c r="S23" s="334"/>
      <c r="T23" s="335"/>
      <c r="U23" s="518">
        <v>6782.05</v>
      </c>
      <c r="V23" s="334"/>
      <c r="W23" s="335"/>
    </row>
    <row r="24" spans="1:23" ht="18" customHeight="1" x14ac:dyDescent="0.2">
      <c r="A24" s="519" t="s">
        <v>131</v>
      </c>
      <c r="B24" s="334"/>
      <c r="C24" s="334"/>
      <c r="D24" s="335"/>
      <c r="E24" s="122" t="s">
        <v>350</v>
      </c>
      <c r="F24" s="520">
        <v>0</v>
      </c>
      <c r="G24" s="335"/>
      <c r="H24" s="520">
        <v>11159.9</v>
      </c>
      <c r="I24" s="334"/>
      <c r="J24" s="335"/>
      <c r="K24" s="518">
        <v>0</v>
      </c>
      <c r="L24" s="334"/>
      <c r="M24" s="335"/>
      <c r="N24" s="121">
        <v>0</v>
      </c>
      <c r="O24" s="520">
        <v>0</v>
      </c>
      <c r="P24" s="335"/>
      <c r="Q24" s="120">
        <v>0</v>
      </c>
      <c r="R24" s="518">
        <v>0</v>
      </c>
      <c r="S24" s="334"/>
      <c r="T24" s="335"/>
      <c r="U24" s="518">
        <v>11159.9</v>
      </c>
      <c r="V24" s="334"/>
      <c r="W24" s="335"/>
    </row>
    <row r="25" spans="1:23" x14ac:dyDescent="0.2">
      <c r="A25" s="519" t="s">
        <v>130</v>
      </c>
      <c r="B25" s="334"/>
      <c r="C25" s="334"/>
      <c r="D25" s="335"/>
      <c r="E25" s="122" t="s">
        <v>349</v>
      </c>
      <c r="F25" s="520">
        <v>0</v>
      </c>
      <c r="G25" s="335"/>
      <c r="H25" s="520">
        <v>302350</v>
      </c>
      <c r="I25" s="334"/>
      <c r="J25" s="335"/>
      <c r="K25" s="518">
        <v>0</v>
      </c>
      <c r="L25" s="334"/>
      <c r="M25" s="335"/>
      <c r="N25" s="121">
        <v>0</v>
      </c>
      <c r="O25" s="520">
        <v>0</v>
      </c>
      <c r="P25" s="335"/>
      <c r="Q25" s="120">
        <v>0</v>
      </c>
      <c r="R25" s="518">
        <v>0</v>
      </c>
      <c r="S25" s="334"/>
      <c r="T25" s="335"/>
      <c r="U25" s="518">
        <v>302350</v>
      </c>
      <c r="V25" s="334"/>
      <c r="W25" s="335"/>
    </row>
    <row r="26" spans="1:23" x14ac:dyDescent="0.2">
      <c r="A26" s="519" t="s">
        <v>129</v>
      </c>
      <c r="B26" s="334"/>
      <c r="C26" s="334"/>
      <c r="D26" s="335"/>
      <c r="E26" s="122" t="s">
        <v>348</v>
      </c>
      <c r="F26" s="520">
        <v>0</v>
      </c>
      <c r="G26" s="335"/>
      <c r="H26" s="520">
        <v>703764.34</v>
      </c>
      <c r="I26" s="334"/>
      <c r="J26" s="335"/>
      <c r="K26" s="518">
        <v>0</v>
      </c>
      <c r="L26" s="334"/>
      <c r="M26" s="335"/>
      <c r="N26" s="121">
        <v>0</v>
      </c>
      <c r="O26" s="520">
        <v>0</v>
      </c>
      <c r="P26" s="335"/>
      <c r="Q26" s="120">
        <v>0</v>
      </c>
      <c r="R26" s="518">
        <v>0</v>
      </c>
      <c r="S26" s="334"/>
      <c r="T26" s="335"/>
      <c r="U26" s="518">
        <v>703764.34</v>
      </c>
      <c r="V26" s="334"/>
      <c r="W26" s="335"/>
    </row>
    <row r="27" spans="1:23" x14ac:dyDescent="0.2">
      <c r="A27" s="519" t="s">
        <v>178</v>
      </c>
      <c r="B27" s="334"/>
      <c r="C27" s="334"/>
      <c r="D27" s="335"/>
      <c r="E27" s="122" t="s">
        <v>347</v>
      </c>
      <c r="F27" s="520">
        <v>0</v>
      </c>
      <c r="G27" s="335"/>
      <c r="H27" s="520">
        <v>4668392.67</v>
      </c>
      <c r="I27" s="334"/>
      <c r="J27" s="335"/>
      <c r="K27" s="518">
        <v>0</v>
      </c>
      <c r="L27" s="334"/>
      <c r="M27" s="335"/>
      <c r="N27" s="121">
        <v>0</v>
      </c>
      <c r="O27" s="520">
        <v>0</v>
      </c>
      <c r="P27" s="335"/>
      <c r="Q27" s="120">
        <v>456022.33</v>
      </c>
      <c r="R27" s="518">
        <v>0</v>
      </c>
      <c r="S27" s="334"/>
      <c r="T27" s="335"/>
      <c r="U27" s="518">
        <v>5124415</v>
      </c>
      <c r="V27" s="334"/>
      <c r="W27" s="335"/>
    </row>
    <row r="28" spans="1:23" x14ac:dyDescent="0.2">
      <c r="A28" s="519" t="s">
        <v>179</v>
      </c>
      <c r="B28" s="334"/>
      <c r="C28" s="334"/>
      <c r="D28" s="335"/>
      <c r="E28" s="122" t="s">
        <v>346</v>
      </c>
      <c r="F28" s="520">
        <v>0</v>
      </c>
      <c r="G28" s="335"/>
      <c r="H28" s="520">
        <v>7725511.6900000004</v>
      </c>
      <c r="I28" s="334"/>
      <c r="J28" s="335"/>
      <c r="K28" s="518">
        <v>0</v>
      </c>
      <c r="L28" s="334"/>
      <c r="M28" s="335"/>
      <c r="N28" s="121">
        <v>0</v>
      </c>
      <c r="O28" s="520">
        <v>0</v>
      </c>
      <c r="P28" s="335"/>
      <c r="Q28" s="120">
        <v>152007.44</v>
      </c>
      <c r="R28" s="518">
        <v>0</v>
      </c>
      <c r="S28" s="334"/>
      <c r="T28" s="335"/>
      <c r="U28" s="518">
        <v>7877519.1299999999</v>
      </c>
      <c r="V28" s="334"/>
      <c r="W28" s="335"/>
    </row>
    <row r="29" spans="1:23" x14ac:dyDescent="0.2">
      <c r="A29" s="519" t="s">
        <v>345</v>
      </c>
      <c r="B29" s="334"/>
      <c r="C29" s="334"/>
      <c r="D29" s="335"/>
      <c r="E29" s="122" t="s">
        <v>344</v>
      </c>
      <c r="F29" s="520">
        <v>0</v>
      </c>
      <c r="G29" s="335"/>
      <c r="H29" s="520">
        <v>52080</v>
      </c>
      <c r="I29" s="334"/>
      <c r="J29" s="335"/>
      <c r="K29" s="518">
        <v>0</v>
      </c>
      <c r="L29" s="334"/>
      <c r="M29" s="335"/>
      <c r="N29" s="121">
        <v>0</v>
      </c>
      <c r="O29" s="520">
        <v>52080</v>
      </c>
      <c r="P29" s="335"/>
      <c r="Q29" s="120">
        <v>0</v>
      </c>
      <c r="R29" s="518">
        <v>0</v>
      </c>
      <c r="S29" s="334"/>
      <c r="T29" s="335"/>
      <c r="U29" s="518">
        <v>0</v>
      </c>
      <c r="V29" s="334"/>
      <c r="W29" s="335"/>
    </row>
    <row r="30" spans="1:23" x14ac:dyDescent="0.2">
      <c r="A30" s="519" t="s">
        <v>343</v>
      </c>
      <c r="B30" s="334"/>
      <c r="C30" s="334"/>
      <c r="D30" s="335"/>
      <c r="E30" s="122" t="s">
        <v>342</v>
      </c>
      <c r="F30" s="520">
        <v>0</v>
      </c>
      <c r="G30" s="335"/>
      <c r="H30" s="520">
        <v>25442.67</v>
      </c>
      <c r="I30" s="334"/>
      <c r="J30" s="335"/>
      <c r="K30" s="518">
        <v>0</v>
      </c>
      <c r="L30" s="334"/>
      <c r="M30" s="335"/>
      <c r="N30" s="121">
        <v>0</v>
      </c>
      <c r="O30" s="520">
        <v>25442.67</v>
      </c>
      <c r="P30" s="335"/>
      <c r="Q30" s="120">
        <v>0</v>
      </c>
      <c r="R30" s="518">
        <v>0</v>
      </c>
      <c r="S30" s="334"/>
      <c r="T30" s="335"/>
      <c r="U30" s="518">
        <v>0</v>
      </c>
      <c r="V30" s="334"/>
      <c r="W30" s="335"/>
    </row>
    <row r="31" spans="1:23" x14ac:dyDescent="0.2">
      <c r="A31" s="519" t="s">
        <v>341</v>
      </c>
      <c r="B31" s="334"/>
      <c r="C31" s="334"/>
      <c r="D31" s="335"/>
      <c r="E31" s="122" t="s">
        <v>340</v>
      </c>
      <c r="F31" s="520">
        <v>0</v>
      </c>
      <c r="G31" s="335"/>
      <c r="H31" s="520">
        <v>26419</v>
      </c>
      <c r="I31" s="334"/>
      <c r="J31" s="335"/>
      <c r="K31" s="518">
        <v>0</v>
      </c>
      <c r="L31" s="334"/>
      <c r="M31" s="335"/>
      <c r="N31" s="121">
        <v>0</v>
      </c>
      <c r="O31" s="520">
        <v>26419</v>
      </c>
      <c r="P31" s="335"/>
      <c r="Q31" s="120">
        <v>0</v>
      </c>
      <c r="R31" s="518">
        <v>0</v>
      </c>
      <c r="S31" s="334"/>
      <c r="T31" s="335"/>
      <c r="U31" s="518">
        <v>0</v>
      </c>
      <c r="V31" s="334"/>
      <c r="W31" s="335"/>
    </row>
    <row r="32" spans="1:23" x14ac:dyDescent="0.2">
      <c r="A32" s="519" t="s">
        <v>339</v>
      </c>
      <c r="B32" s="334"/>
      <c r="C32" s="334"/>
      <c r="D32" s="335"/>
      <c r="E32" s="122" t="s">
        <v>338</v>
      </c>
      <c r="F32" s="520">
        <v>0</v>
      </c>
      <c r="G32" s="335"/>
      <c r="H32" s="520">
        <v>145.5</v>
      </c>
      <c r="I32" s="334"/>
      <c r="J32" s="335"/>
      <c r="K32" s="518">
        <v>0</v>
      </c>
      <c r="L32" s="334"/>
      <c r="M32" s="335"/>
      <c r="N32" s="121">
        <v>0</v>
      </c>
      <c r="O32" s="520">
        <v>145.5</v>
      </c>
      <c r="P32" s="335"/>
      <c r="Q32" s="120">
        <v>0</v>
      </c>
      <c r="R32" s="518">
        <v>0</v>
      </c>
      <c r="S32" s="334"/>
      <c r="T32" s="335"/>
      <c r="U32" s="518">
        <v>0</v>
      </c>
      <c r="V32" s="334"/>
      <c r="W32" s="335"/>
    </row>
    <row r="33" spans="1:23" x14ac:dyDescent="0.2">
      <c r="A33" s="519" t="s">
        <v>337</v>
      </c>
      <c r="B33" s="334"/>
      <c r="C33" s="334"/>
      <c r="D33" s="335"/>
      <c r="E33" s="122" t="s">
        <v>336</v>
      </c>
      <c r="F33" s="520">
        <v>0</v>
      </c>
      <c r="G33" s="335"/>
      <c r="H33" s="520">
        <v>94240</v>
      </c>
      <c r="I33" s="334"/>
      <c r="J33" s="335"/>
      <c r="K33" s="518">
        <v>0</v>
      </c>
      <c r="L33" s="334"/>
      <c r="M33" s="335"/>
      <c r="N33" s="121">
        <v>10650</v>
      </c>
      <c r="O33" s="520">
        <v>104890</v>
      </c>
      <c r="P33" s="335"/>
      <c r="Q33" s="120">
        <v>0</v>
      </c>
      <c r="R33" s="518">
        <v>0</v>
      </c>
      <c r="S33" s="334"/>
      <c r="T33" s="335"/>
      <c r="U33" s="518">
        <v>0</v>
      </c>
      <c r="V33" s="334"/>
      <c r="W33" s="335"/>
    </row>
    <row r="34" spans="1:23" x14ac:dyDescent="0.2">
      <c r="A34" s="519" t="s">
        <v>335</v>
      </c>
      <c r="B34" s="334"/>
      <c r="C34" s="334"/>
      <c r="D34" s="335"/>
      <c r="E34" s="122" t="s">
        <v>334</v>
      </c>
      <c r="F34" s="520">
        <v>0</v>
      </c>
      <c r="G34" s="335"/>
      <c r="H34" s="520">
        <v>390</v>
      </c>
      <c r="I34" s="334"/>
      <c r="J34" s="335"/>
      <c r="K34" s="518">
        <v>0</v>
      </c>
      <c r="L34" s="334"/>
      <c r="M34" s="335"/>
      <c r="N34" s="121">
        <v>0</v>
      </c>
      <c r="O34" s="520">
        <v>390</v>
      </c>
      <c r="P34" s="335"/>
      <c r="Q34" s="120">
        <v>0</v>
      </c>
      <c r="R34" s="518">
        <v>0</v>
      </c>
      <c r="S34" s="334"/>
      <c r="T34" s="335"/>
      <c r="U34" s="518">
        <v>0</v>
      </c>
      <c r="V34" s="334"/>
      <c r="W34" s="335"/>
    </row>
    <row r="35" spans="1:23" x14ac:dyDescent="0.2">
      <c r="A35" s="519" t="s">
        <v>333</v>
      </c>
      <c r="B35" s="334"/>
      <c r="C35" s="334"/>
      <c r="D35" s="335"/>
      <c r="E35" s="122" t="s">
        <v>332</v>
      </c>
      <c r="F35" s="520">
        <v>0</v>
      </c>
      <c r="G35" s="335"/>
      <c r="H35" s="520">
        <v>8240</v>
      </c>
      <c r="I35" s="334"/>
      <c r="J35" s="335"/>
      <c r="K35" s="518">
        <v>0</v>
      </c>
      <c r="L35" s="334"/>
      <c r="M35" s="335"/>
      <c r="N35" s="121">
        <v>0</v>
      </c>
      <c r="O35" s="520">
        <v>8240</v>
      </c>
      <c r="P35" s="335"/>
      <c r="Q35" s="120">
        <v>0</v>
      </c>
      <c r="R35" s="518">
        <v>0</v>
      </c>
      <c r="S35" s="334"/>
      <c r="T35" s="335"/>
      <c r="U35" s="518">
        <v>0</v>
      </c>
      <c r="V35" s="334"/>
      <c r="W35" s="335"/>
    </row>
    <row r="36" spans="1:23" x14ac:dyDescent="0.2">
      <c r="A36" s="519" t="s">
        <v>331</v>
      </c>
      <c r="B36" s="334"/>
      <c r="C36" s="334"/>
      <c r="D36" s="335"/>
      <c r="E36" s="122" t="s">
        <v>330</v>
      </c>
      <c r="F36" s="520">
        <v>0</v>
      </c>
      <c r="G36" s="335"/>
      <c r="H36" s="520">
        <v>7830</v>
      </c>
      <c r="I36" s="334"/>
      <c r="J36" s="335"/>
      <c r="K36" s="518">
        <v>0</v>
      </c>
      <c r="L36" s="334"/>
      <c r="M36" s="335"/>
      <c r="N36" s="121">
        <v>0</v>
      </c>
      <c r="O36" s="520">
        <v>7830</v>
      </c>
      <c r="P36" s="335"/>
      <c r="Q36" s="120">
        <v>0</v>
      </c>
      <c r="R36" s="518">
        <v>0</v>
      </c>
      <c r="S36" s="334"/>
      <c r="T36" s="335"/>
      <c r="U36" s="518">
        <v>0</v>
      </c>
      <c r="V36" s="334"/>
      <c r="W36" s="335"/>
    </row>
    <row r="37" spans="1:23" x14ac:dyDescent="0.2">
      <c r="A37" s="519" t="s">
        <v>329</v>
      </c>
      <c r="B37" s="334"/>
      <c r="C37" s="334"/>
      <c r="D37" s="335"/>
      <c r="E37" s="122" t="s">
        <v>328</v>
      </c>
      <c r="F37" s="520">
        <v>0</v>
      </c>
      <c r="G37" s="335"/>
      <c r="H37" s="520">
        <v>1514</v>
      </c>
      <c r="I37" s="334"/>
      <c r="J37" s="335"/>
      <c r="K37" s="518">
        <v>0</v>
      </c>
      <c r="L37" s="334"/>
      <c r="M37" s="335"/>
      <c r="N37" s="121">
        <v>0</v>
      </c>
      <c r="O37" s="520">
        <v>1514</v>
      </c>
      <c r="P37" s="335"/>
      <c r="Q37" s="120">
        <v>0</v>
      </c>
      <c r="R37" s="518">
        <v>0</v>
      </c>
      <c r="S37" s="334"/>
      <c r="T37" s="335"/>
      <c r="U37" s="518">
        <v>0</v>
      </c>
      <c r="V37" s="334"/>
      <c r="W37" s="335"/>
    </row>
    <row r="38" spans="1:23" x14ac:dyDescent="0.2">
      <c r="A38" s="519" t="s">
        <v>327</v>
      </c>
      <c r="B38" s="334"/>
      <c r="C38" s="334"/>
      <c r="D38" s="335"/>
      <c r="E38" s="122" t="s">
        <v>326</v>
      </c>
      <c r="F38" s="520">
        <v>0</v>
      </c>
      <c r="G38" s="335"/>
      <c r="H38" s="520">
        <v>720</v>
      </c>
      <c r="I38" s="334"/>
      <c r="J38" s="335"/>
      <c r="K38" s="518">
        <v>0</v>
      </c>
      <c r="L38" s="334"/>
      <c r="M38" s="335"/>
      <c r="N38" s="121">
        <v>0</v>
      </c>
      <c r="O38" s="520">
        <v>720</v>
      </c>
      <c r="P38" s="335"/>
      <c r="Q38" s="120">
        <v>0</v>
      </c>
      <c r="R38" s="518">
        <v>0</v>
      </c>
      <c r="S38" s="334"/>
      <c r="T38" s="335"/>
      <c r="U38" s="518">
        <v>0</v>
      </c>
      <c r="V38" s="334"/>
      <c r="W38" s="335"/>
    </row>
    <row r="39" spans="1:23" x14ac:dyDescent="0.2">
      <c r="A39" s="519" t="s">
        <v>325</v>
      </c>
      <c r="B39" s="334"/>
      <c r="C39" s="334"/>
      <c r="D39" s="335"/>
      <c r="E39" s="122" t="s">
        <v>324</v>
      </c>
      <c r="F39" s="520">
        <v>0</v>
      </c>
      <c r="G39" s="335"/>
      <c r="H39" s="520">
        <v>112446.89</v>
      </c>
      <c r="I39" s="334"/>
      <c r="J39" s="335"/>
      <c r="K39" s="518">
        <v>0</v>
      </c>
      <c r="L39" s="334"/>
      <c r="M39" s="335"/>
      <c r="N39" s="121">
        <v>0</v>
      </c>
      <c r="O39" s="520">
        <v>112446.89</v>
      </c>
      <c r="P39" s="335"/>
      <c r="Q39" s="120">
        <v>0</v>
      </c>
      <c r="R39" s="518">
        <v>0</v>
      </c>
      <c r="S39" s="334"/>
      <c r="T39" s="335"/>
      <c r="U39" s="518">
        <v>0</v>
      </c>
      <c r="V39" s="334"/>
      <c r="W39" s="335"/>
    </row>
    <row r="40" spans="1:23" x14ac:dyDescent="0.2">
      <c r="A40" s="519" t="s">
        <v>323</v>
      </c>
      <c r="B40" s="334"/>
      <c r="C40" s="334"/>
      <c r="D40" s="335"/>
      <c r="E40" s="122" t="s">
        <v>322</v>
      </c>
      <c r="F40" s="520">
        <v>0</v>
      </c>
      <c r="G40" s="335"/>
      <c r="H40" s="520">
        <v>421475</v>
      </c>
      <c r="I40" s="334"/>
      <c r="J40" s="335"/>
      <c r="K40" s="518">
        <v>0</v>
      </c>
      <c r="L40" s="334"/>
      <c r="M40" s="335"/>
      <c r="N40" s="121">
        <v>98700</v>
      </c>
      <c r="O40" s="520">
        <v>520175</v>
      </c>
      <c r="P40" s="335"/>
      <c r="Q40" s="120">
        <v>0</v>
      </c>
      <c r="R40" s="518">
        <v>0</v>
      </c>
      <c r="S40" s="334"/>
      <c r="T40" s="335"/>
      <c r="U40" s="518">
        <v>0</v>
      </c>
      <c r="V40" s="334"/>
      <c r="W40" s="335"/>
    </row>
    <row r="41" spans="1:23" x14ac:dyDescent="0.2">
      <c r="A41" s="519" t="s">
        <v>321</v>
      </c>
      <c r="B41" s="334"/>
      <c r="C41" s="334"/>
      <c r="D41" s="335"/>
      <c r="E41" s="122" t="s">
        <v>320</v>
      </c>
      <c r="F41" s="520">
        <v>0</v>
      </c>
      <c r="G41" s="335"/>
      <c r="H41" s="520">
        <v>35000</v>
      </c>
      <c r="I41" s="334"/>
      <c r="J41" s="335"/>
      <c r="K41" s="518">
        <v>0</v>
      </c>
      <c r="L41" s="334"/>
      <c r="M41" s="335"/>
      <c r="N41" s="121">
        <v>0</v>
      </c>
      <c r="O41" s="520">
        <v>35000</v>
      </c>
      <c r="P41" s="335"/>
      <c r="Q41" s="120">
        <v>0</v>
      </c>
      <c r="R41" s="518">
        <v>0</v>
      </c>
      <c r="S41" s="334"/>
      <c r="T41" s="335"/>
      <c r="U41" s="518">
        <v>0</v>
      </c>
      <c r="V41" s="334"/>
      <c r="W41" s="335"/>
    </row>
    <row r="42" spans="1:23" x14ac:dyDescent="0.2">
      <c r="A42" s="519" t="s">
        <v>319</v>
      </c>
      <c r="B42" s="334"/>
      <c r="C42" s="334"/>
      <c r="D42" s="335"/>
      <c r="E42" s="122" t="s">
        <v>318</v>
      </c>
      <c r="F42" s="520">
        <v>0</v>
      </c>
      <c r="G42" s="335"/>
      <c r="H42" s="520">
        <v>3980</v>
      </c>
      <c r="I42" s="334"/>
      <c r="J42" s="335"/>
      <c r="K42" s="518">
        <v>0</v>
      </c>
      <c r="L42" s="334"/>
      <c r="M42" s="335"/>
      <c r="N42" s="121">
        <v>0</v>
      </c>
      <c r="O42" s="520">
        <v>3980</v>
      </c>
      <c r="P42" s="335"/>
      <c r="Q42" s="120">
        <v>0</v>
      </c>
      <c r="R42" s="518">
        <v>0</v>
      </c>
      <c r="S42" s="334"/>
      <c r="T42" s="335"/>
      <c r="U42" s="518">
        <v>0</v>
      </c>
      <c r="V42" s="334"/>
      <c r="W42" s="335"/>
    </row>
    <row r="43" spans="1:23" x14ac:dyDescent="0.2">
      <c r="A43" s="519" t="s">
        <v>317</v>
      </c>
      <c r="B43" s="334"/>
      <c r="C43" s="334"/>
      <c r="D43" s="335"/>
      <c r="E43" s="122" t="s">
        <v>316</v>
      </c>
      <c r="F43" s="520">
        <v>0</v>
      </c>
      <c r="G43" s="335"/>
      <c r="H43" s="520">
        <v>2090</v>
      </c>
      <c r="I43" s="334"/>
      <c r="J43" s="335"/>
      <c r="K43" s="518">
        <v>0</v>
      </c>
      <c r="L43" s="334"/>
      <c r="M43" s="335"/>
      <c r="N43" s="121">
        <v>0</v>
      </c>
      <c r="O43" s="520">
        <v>2090</v>
      </c>
      <c r="P43" s="335"/>
      <c r="Q43" s="120">
        <v>0</v>
      </c>
      <c r="R43" s="518">
        <v>0</v>
      </c>
      <c r="S43" s="334"/>
      <c r="T43" s="335"/>
      <c r="U43" s="518">
        <v>0</v>
      </c>
      <c r="V43" s="334"/>
      <c r="W43" s="335"/>
    </row>
    <row r="44" spans="1:23" x14ac:dyDescent="0.2">
      <c r="A44" s="519" t="s">
        <v>315</v>
      </c>
      <c r="B44" s="334"/>
      <c r="C44" s="334"/>
      <c r="D44" s="335"/>
      <c r="E44" s="122" t="s">
        <v>314</v>
      </c>
      <c r="F44" s="520">
        <v>0</v>
      </c>
      <c r="G44" s="335"/>
      <c r="H44" s="520">
        <v>393851.37</v>
      </c>
      <c r="I44" s="334"/>
      <c r="J44" s="335"/>
      <c r="K44" s="518">
        <v>0</v>
      </c>
      <c r="L44" s="334"/>
      <c r="M44" s="335"/>
      <c r="N44" s="121">
        <v>0</v>
      </c>
      <c r="O44" s="520">
        <v>393851.37</v>
      </c>
      <c r="P44" s="335"/>
      <c r="Q44" s="120">
        <v>0</v>
      </c>
      <c r="R44" s="518">
        <v>0</v>
      </c>
      <c r="S44" s="334"/>
      <c r="T44" s="335"/>
      <c r="U44" s="518">
        <v>0</v>
      </c>
      <c r="V44" s="334"/>
      <c r="W44" s="335"/>
    </row>
    <row r="45" spans="1:23" x14ac:dyDescent="0.2">
      <c r="A45" s="519" t="s">
        <v>313</v>
      </c>
      <c r="B45" s="334"/>
      <c r="C45" s="334"/>
      <c r="D45" s="335"/>
      <c r="E45" s="122" t="s">
        <v>312</v>
      </c>
      <c r="F45" s="520">
        <v>0</v>
      </c>
      <c r="G45" s="335"/>
      <c r="H45" s="520">
        <v>8147082.2400000002</v>
      </c>
      <c r="I45" s="334"/>
      <c r="J45" s="335"/>
      <c r="K45" s="518">
        <v>0</v>
      </c>
      <c r="L45" s="334"/>
      <c r="M45" s="335"/>
      <c r="N45" s="121">
        <v>0</v>
      </c>
      <c r="O45" s="520">
        <v>8147082.2400000002</v>
      </c>
      <c r="P45" s="335"/>
      <c r="Q45" s="120">
        <v>0</v>
      </c>
      <c r="R45" s="518">
        <v>0</v>
      </c>
      <c r="S45" s="334"/>
      <c r="T45" s="335"/>
      <c r="U45" s="518">
        <v>0</v>
      </c>
      <c r="V45" s="334"/>
      <c r="W45" s="335"/>
    </row>
    <row r="46" spans="1:23" x14ac:dyDescent="0.2">
      <c r="A46" s="519" t="s">
        <v>311</v>
      </c>
      <c r="B46" s="334"/>
      <c r="C46" s="334"/>
      <c r="D46" s="335"/>
      <c r="E46" s="122" t="s">
        <v>310</v>
      </c>
      <c r="F46" s="520">
        <v>0</v>
      </c>
      <c r="G46" s="335"/>
      <c r="H46" s="520">
        <v>1743636.73</v>
      </c>
      <c r="I46" s="334"/>
      <c r="J46" s="335"/>
      <c r="K46" s="518">
        <v>0</v>
      </c>
      <c r="L46" s="334"/>
      <c r="M46" s="335"/>
      <c r="N46" s="121">
        <v>0</v>
      </c>
      <c r="O46" s="520">
        <v>1743636.73</v>
      </c>
      <c r="P46" s="335"/>
      <c r="Q46" s="120">
        <v>0</v>
      </c>
      <c r="R46" s="518">
        <v>0</v>
      </c>
      <c r="S46" s="334"/>
      <c r="T46" s="335"/>
      <c r="U46" s="518">
        <v>0</v>
      </c>
      <c r="V46" s="334"/>
      <c r="W46" s="335"/>
    </row>
    <row r="47" spans="1:23" x14ac:dyDescent="0.2">
      <c r="A47" s="519" t="s">
        <v>309</v>
      </c>
      <c r="B47" s="334"/>
      <c r="C47" s="334"/>
      <c r="D47" s="335"/>
      <c r="E47" s="122" t="s">
        <v>308</v>
      </c>
      <c r="F47" s="520">
        <v>0</v>
      </c>
      <c r="G47" s="335"/>
      <c r="H47" s="520">
        <v>48666.58</v>
      </c>
      <c r="I47" s="334"/>
      <c r="J47" s="335"/>
      <c r="K47" s="518">
        <v>0</v>
      </c>
      <c r="L47" s="334"/>
      <c r="M47" s="335"/>
      <c r="N47" s="121">
        <v>0</v>
      </c>
      <c r="O47" s="520">
        <v>48666.58</v>
      </c>
      <c r="P47" s="335"/>
      <c r="Q47" s="120">
        <v>0</v>
      </c>
      <c r="R47" s="518">
        <v>0</v>
      </c>
      <c r="S47" s="334"/>
      <c r="T47" s="335"/>
      <c r="U47" s="518">
        <v>0</v>
      </c>
      <c r="V47" s="334"/>
      <c r="W47" s="335"/>
    </row>
    <row r="48" spans="1:23" x14ac:dyDescent="0.2">
      <c r="A48" s="519" t="s">
        <v>307</v>
      </c>
      <c r="B48" s="334"/>
      <c r="C48" s="334"/>
      <c r="D48" s="335"/>
      <c r="E48" s="122" t="s">
        <v>306</v>
      </c>
      <c r="F48" s="520">
        <v>0</v>
      </c>
      <c r="G48" s="335"/>
      <c r="H48" s="520">
        <v>3260042.61</v>
      </c>
      <c r="I48" s="334"/>
      <c r="J48" s="335"/>
      <c r="K48" s="518">
        <v>0</v>
      </c>
      <c r="L48" s="334"/>
      <c r="M48" s="335"/>
      <c r="N48" s="121">
        <v>0</v>
      </c>
      <c r="O48" s="520">
        <v>3260042.61</v>
      </c>
      <c r="P48" s="335"/>
      <c r="Q48" s="120">
        <v>0</v>
      </c>
      <c r="R48" s="518">
        <v>0</v>
      </c>
      <c r="S48" s="334"/>
      <c r="T48" s="335"/>
      <c r="U48" s="518">
        <v>0</v>
      </c>
      <c r="V48" s="334"/>
      <c r="W48" s="335"/>
    </row>
    <row r="49" spans="1:23" ht="20.25" customHeight="1" x14ac:dyDescent="0.2">
      <c r="A49" s="519" t="s">
        <v>305</v>
      </c>
      <c r="B49" s="334"/>
      <c r="C49" s="334"/>
      <c r="D49" s="335"/>
      <c r="E49" s="122" t="s">
        <v>304</v>
      </c>
      <c r="F49" s="520">
        <v>0</v>
      </c>
      <c r="G49" s="335"/>
      <c r="H49" s="520">
        <v>10</v>
      </c>
      <c r="I49" s="334"/>
      <c r="J49" s="335"/>
      <c r="K49" s="518">
        <v>0</v>
      </c>
      <c r="L49" s="334"/>
      <c r="M49" s="335"/>
      <c r="N49" s="121">
        <v>0</v>
      </c>
      <c r="O49" s="520">
        <v>10</v>
      </c>
      <c r="P49" s="335"/>
      <c r="Q49" s="120">
        <v>0</v>
      </c>
      <c r="R49" s="518">
        <v>0</v>
      </c>
      <c r="S49" s="334"/>
      <c r="T49" s="335"/>
      <c r="U49" s="518">
        <v>0</v>
      </c>
      <c r="V49" s="334"/>
      <c r="W49" s="335"/>
    </row>
    <row r="50" spans="1:23" x14ac:dyDescent="0.2">
      <c r="A50" s="519" t="s">
        <v>303</v>
      </c>
      <c r="B50" s="334"/>
      <c r="C50" s="334"/>
      <c r="D50" s="335"/>
      <c r="E50" s="122" t="s">
        <v>302</v>
      </c>
      <c r="F50" s="520">
        <v>0</v>
      </c>
      <c r="G50" s="335"/>
      <c r="H50" s="520">
        <v>32931.839999999997</v>
      </c>
      <c r="I50" s="334"/>
      <c r="J50" s="335"/>
      <c r="K50" s="518">
        <v>0</v>
      </c>
      <c r="L50" s="334"/>
      <c r="M50" s="335"/>
      <c r="N50" s="121">
        <v>0</v>
      </c>
      <c r="O50" s="520">
        <v>32931.839999999997</v>
      </c>
      <c r="P50" s="335"/>
      <c r="Q50" s="120">
        <v>0</v>
      </c>
      <c r="R50" s="518">
        <v>0</v>
      </c>
      <c r="S50" s="334"/>
      <c r="T50" s="335"/>
      <c r="U50" s="518">
        <v>0</v>
      </c>
      <c r="V50" s="334"/>
      <c r="W50" s="335"/>
    </row>
    <row r="51" spans="1:23" x14ac:dyDescent="0.2">
      <c r="A51" s="519" t="s">
        <v>301</v>
      </c>
      <c r="B51" s="334"/>
      <c r="C51" s="334"/>
      <c r="D51" s="335"/>
      <c r="E51" s="122" t="s">
        <v>300</v>
      </c>
      <c r="F51" s="520">
        <v>0</v>
      </c>
      <c r="G51" s="335"/>
      <c r="H51" s="520">
        <v>25425.18</v>
      </c>
      <c r="I51" s="334"/>
      <c r="J51" s="335"/>
      <c r="K51" s="518">
        <v>0</v>
      </c>
      <c r="L51" s="334"/>
      <c r="M51" s="335"/>
      <c r="N51" s="121">
        <v>0</v>
      </c>
      <c r="O51" s="520">
        <v>25425.18</v>
      </c>
      <c r="P51" s="335"/>
      <c r="Q51" s="120">
        <v>0</v>
      </c>
      <c r="R51" s="518">
        <v>0</v>
      </c>
      <c r="S51" s="334"/>
      <c r="T51" s="335"/>
      <c r="U51" s="518">
        <v>0</v>
      </c>
      <c r="V51" s="334"/>
      <c r="W51" s="335"/>
    </row>
    <row r="52" spans="1:23" x14ac:dyDescent="0.2">
      <c r="A52" s="519" t="s">
        <v>299</v>
      </c>
      <c r="B52" s="334"/>
      <c r="C52" s="334"/>
      <c r="D52" s="335"/>
      <c r="E52" s="122" t="s">
        <v>298</v>
      </c>
      <c r="F52" s="520">
        <v>0</v>
      </c>
      <c r="G52" s="335"/>
      <c r="H52" s="520">
        <v>132038</v>
      </c>
      <c r="I52" s="334"/>
      <c r="J52" s="335"/>
      <c r="K52" s="518">
        <v>0</v>
      </c>
      <c r="L52" s="334"/>
      <c r="M52" s="335"/>
      <c r="N52" s="121">
        <v>0</v>
      </c>
      <c r="O52" s="520">
        <v>132038</v>
      </c>
      <c r="P52" s="335"/>
      <c r="Q52" s="120">
        <v>0</v>
      </c>
      <c r="R52" s="518">
        <v>0</v>
      </c>
      <c r="S52" s="334"/>
      <c r="T52" s="335"/>
      <c r="U52" s="518">
        <v>0</v>
      </c>
      <c r="V52" s="334"/>
      <c r="W52" s="335"/>
    </row>
    <row r="53" spans="1:23" ht="23.25" customHeight="1" x14ac:dyDescent="0.2">
      <c r="A53" s="519" t="s">
        <v>297</v>
      </c>
      <c r="B53" s="334"/>
      <c r="C53" s="334"/>
      <c r="D53" s="335"/>
      <c r="E53" s="122" t="s">
        <v>296</v>
      </c>
      <c r="F53" s="520">
        <v>0</v>
      </c>
      <c r="G53" s="335"/>
      <c r="H53" s="520">
        <v>425731</v>
      </c>
      <c r="I53" s="334"/>
      <c r="J53" s="335"/>
      <c r="K53" s="518">
        <v>0</v>
      </c>
      <c r="L53" s="334"/>
      <c r="M53" s="335"/>
      <c r="N53" s="121">
        <v>0</v>
      </c>
      <c r="O53" s="520">
        <v>425731</v>
      </c>
      <c r="P53" s="335"/>
      <c r="Q53" s="120">
        <v>0</v>
      </c>
      <c r="R53" s="518">
        <v>0</v>
      </c>
      <c r="S53" s="334"/>
      <c r="T53" s="335"/>
      <c r="U53" s="518">
        <v>0</v>
      </c>
      <c r="V53" s="334"/>
      <c r="W53" s="335"/>
    </row>
    <row r="54" spans="1:23" x14ac:dyDescent="0.2">
      <c r="A54" s="519" t="s">
        <v>295</v>
      </c>
      <c r="B54" s="334"/>
      <c r="C54" s="334"/>
      <c r="D54" s="335"/>
      <c r="E54" s="122" t="s">
        <v>294</v>
      </c>
      <c r="F54" s="520">
        <v>0</v>
      </c>
      <c r="G54" s="335"/>
      <c r="H54" s="520">
        <v>1580</v>
      </c>
      <c r="I54" s="334"/>
      <c r="J54" s="335"/>
      <c r="K54" s="518">
        <v>0</v>
      </c>
      <c r="L54" s="334"/>
      <c r="M54" s="335"/>
      <c r="N54" s="121">
        <v>0</v>
      </c>
      <c r="O54" s="520">
        <v>1580</v>
      </c>
      <c r="P54" s="335"/>
      <c r="Q54" s="120">
        <v>0</v>
      </c>
      <c r="R54" s="518">
        <v>0</v>
      </c>
      <c r="S54" s="334"/>
      <c r="T54" s="335"/>
      <c r="U54" s="518">
        <v>0</v>
      </c>
      <c r="V54" s="334"/>
      <c r="W54" s="335"/>
    </row>
    <row r="55" spans="1:23" x14ac:dyDescent="0.2">
      <c r="A55" s="519" t="s">
        <v>293</v>
      </c>
      <c r="B55" s="334"/>
      <c r="C55" s="334"/>
      <c r="D55" s="335"/>
      <c r="E55" s="122" t="s">
        <v>292</v>
      </c>
      <c r="F55" s="520">
        <v>0</v>
      </c>
      <c r="G55" s="335"/>
      <c r="H55" s="520">
        <v>805.1</v>
      </c>
      <c r="I55" s="334"/>
      <c r="J55" s="335"/>
      <c r="K55" s="518">
        <v>0</v>
      </c>
      <c r="L55" s="334"/>
      <c r="M55" s="335"/>
      <c r="N55" s="121">
        <v>0</v>
      </c>
      <c r="O55" s="520">
        <v>805.1</v>
      </c>
      <c r="P55" s="335"/>
      <c r="Q55" s="120">
        <v>0</v>
      </c>
      <c r="R55" s="518">
        <v>0</v>
      </c>
      <c r="S55" s="334"/>
      <c r="T55" s="335"/>
      <c r="U55" s="518">
        <v>0</v>
      </c>
      <c r="V55" s="334"/>
      <c r="W55" s="335"/>
    </row>
    <row r="56" spans="1:23" ht="19.5" customHeight="1" x14ac:dyDescent="0.2">
      <c r="A56" s="519" t="s">
        <v>291</v>
      </c>
      <c r="B56" s="334"/>
      <c r="C56" s="334"/>
      <c r="D56" s="335"/>
      <c r="E56" s="122" t="s">
        <v>290</v>
      </c>
      <c r="F56" s="520">
        <v>0</v>
      </c>
      <c r="G56" s="335"/>
      <c r="H56" s="520">
        <v>15257191</v>
      </c>
      <c r="I56" s="334"/>
      <c r="J56" s="335"/>
      <c r="K56" s="518">
        <v>0</v>
      </c>
      <c r="L56" s="334"/>
      <c r="M56" s="335"/>
      <c r="N56" s="121">
        <v>0</v>
      </c>
      <c r="O56" s="520">
        <v>15257191</v>
      </c>
      <c r="P56" s="335"/>
      <c r="Q56" s="120">
        <v>0</v>
      </c>
      <c r="R56" s="518">
        <v>0</v>
      </c>
      <c r="S56" s="334"/>
      <c r="T56" s="335"/>
      <c r="U56" s="518">
        <v>0</v>
      </c>
      <c r="V56" s="334"/>
      <c r="W56" s="335"/>
    </row>
    <row r="57" spans="1:23" ht="18.75" customHeight="1" x14ac:dyDescent="0.2">
      <c r="A57" s="519" t="s">
        <v>289</v>
      </c>
      <c r="B57" s="334"/>
      <c r="C57" s="334"/>
      <c r="D57" s="335"/>
      <c r="E57" s="122" t="s">
        <v>288</v>
      </c>
      <c r="F57" s="520">
        <v>0</v>
      </c>
      <c r="G57" s="335"/>
      <c r="H57" s="520">
        <v>2097299</v>
      </c>
      <c r="I57" s="334"/>
      <c r="J57" s="335"/>
      <c r="K57" s="518">
        <v>0</v>
      </c>
      <c r="L57" s="334"/>
      <c r="M57" s="335"/>
      <c r="N57" s="121">
        <v>0</v>
      </c>
      <c r="O57" s="520">
        <v>2097299</v>
      </c>
      <c r="P57" s="335"/>
      <c r="Q57" s="120">
        <v>0</v>
      </c>
      <c r="R57" s="518">
        <v>0</v>
      </c>
      <c r="S57" s="334"/>
      <c r="T57" s="335"/>
      <c r="U57" s="518">
        <v>0</v>
      </c>
      <c r="V57" s="334"/>
      <c r="W57" s="335"/>
    </row>
    <row r="58" spans="1:23" x14ac:dyDescent="0.2">
      <c r="A58" s="519" t="s">
        <v>63</v>
      </c>
      <c r="B58" s="334"/>
      <c r="C58" s="334"/>
      <c r="D58" s="335"/>
      <c r="E58" s="122" t="s">
        <v>287</v>
      </c>
      <c r="F58" s="520">
        <v>6335075.4400000004</v>
      </c>
      <c r="G58" s="335"/>
      <c r="H58" s="520">
        <v>0</v>
      </c>
      <c r="I58" s="334"/>
      <c r="J58" s="335"/>
      <c r="K58" s="518">
        <v>0</v>
      </c>
      <c r="L58" s="334"/>
      <c r="M58" s="335"/>
      <c r="N58" s="121">
        <v>0</v>
      </c>
      <c r="O58" s="520">
        <v>0</v>
      </c>
      <c r="P58" s="335"/>
      <c r="Q58" s="120">
        <v>6335075.4400000004</v>
      </c>
      <c r="R58" s="518">
        <v>0</v>
      </c>
      <c r="S58" s="334"/>
      <c r="T58" s="335"/>
      <c r="U58" s="518">
        <v>0</v>
      </c>
      <c r="V58" s="334"/>
      <c r="W58" s="335"/>
    </row>
    <row r="59" spans="1:23" x14ac:dyDescent="0.2">
      <c r="A59" s="519" t="s">
        <v>15</v>
      </c>
      <c r="B59" s="334"/>
      <c r="C59" s="334"/>
      <c r="D59" s="335"/>
      <c r="E59" s="122" t="s">
        <v>286</v>
      </c>
      <c r="F59" s="520">
        <v>1707120</v>
      </c>
      <c r="G59" s="335"/>
      <c r="H59" s="520">
        <v>0</v>
      </c>
      <c r="I59" s="334"/>
      <c r="J59" s="335"/>
      <c r="K59" s="518">
        <v>0</v>
      </c>
      <c r="L59" s="334"/>
      <c r="M59" s="335"/>
      <c r="N59" s="121">
        <v>0</v>
      </c>
      <c r="O59" s="520">
        <v>0</v>
      </c>
      <c r="P59" s="335"/>
      <c r="Q59" s="120">
        <v>1707120</v>
      </c>
      <c r="R59" s="518">
        <v>0</v>
      </c>
      <c r="S59" s="334"/>
      <c r="T59" s="335"/>
      <c r="U59" s="518">
        <v>0</v>
      </c>
      <c r="V59" s="334"/>
      <c r="W59" s="335"/>
    </row>
    <row r="60" spans="1:23" x14ac:dyDescent="0.2">
      <c r="A60" s="519" t="s">
        <v>18</v>
      </c>
      <c r="B60" s="334"/>
      <c r="C60" s="334"/>
      <c r="D60" s="335"/>
      <c r="E60" s="122" t="s">
        <v>285</v>
      </c>
      <c r="F60" s="520">
        <v>8996750</v>
      </c>
      <c r="G60" s="335"/>
      <c r="H60" s="520">
        <v>0</v>
      </c>
      <c r="I60" s="334"/>
      <c r="J60" s="335"/>
      <c r="K60" s="518">
        <v>0</v>
      </c>
      <c r="L60" s="334"/>
      <c r="M60" s="335"/>
      <c r="N60" s="121">
        <v>0</v>
      </c>
      <c r="O60" s="520">
        <v>0</v>
      </c>
      <c r="P60" s="335"/>
      <c r="Q60" s="120">
        <v>8996750</v>
      </c>
      <c r="R60" s="518">
        <v>0</v>
      </c>
      <c r="S60" s="334"/>
      <c r="T60" s="335"/>
      <c r="U60" s="518">
        <v>0</v>
      </c>
      <c r="V60" s="334"/>
      <c r="W60" s="335"/>
    </row>
    <row r="61" spans="1:23" x14ac:dyDescent="0.2">
      <c r="A61" s="519" t="s">
        <v>20</v>
      </c>
      <c r="B61" s="334"/>
      <c r="C61" s="334"/>
      <c r="D61" s="335"/>
      <c r="E61" s="122" t="s">
        <v>284</v>
      </c>
      <c r="F61" s="520">
        <v>268479</v>
      </c>
      <c r="G61" s="335"/>
      <c r="H61" s="520">
        <v>0</v>
      </c>
      <c r="I61" s="334"/>
      <c r="J61" s="335"/>
      <c r="K61" s="518">
        <v>0</v>
      </c>
      <c r="L61" s="334"/>
      <c r="M61" s="335"/>
      <c r="N61" s="121">
        <v>0</v>
      </c>
      <c r="O61" s="520">
        <v>0</v>
      </c>
      <c r="P61" s="335"/>
      <c r="Q61" s="120">
        <v>268479</v>
      </c>
      <c r="R61" s="518">
        <v>0</v>
      </c>
      <c r="S61" s="334"/>
      <c r="T61" s="335"/>
      <c r="U61" s="518">
        <v>0</v>
      </c>
      <c r="V61" s="334"/>
      <c r="W61" s="335"/>
    </row>
    <row r="62" spans="1:23" x14ac:dyDescent="0.2">
      <c r="A62" s="519" t="s">
        <v>21</v>
      </c>
      <c r="B62" s="334"/>
      <c r="C62" s="334"/>
      <c r="D62" s="335"/>
      <c r="E62" s="122" t="s">
        <v>283</v>
      </c>
      <c r="F62" s="520">
        <v>3693821.84</v>
      </c>
      <c r="G62" s="335"/>
      <c r="H62" s="520">
        <v>0</v>
      </c>
      <c r="I62" s="334"/>
      <c r="J62" s="335"/>
      <c r="K62" s="518">
        <v>190500</v>
      </c>
      <c r="L62" s="334"/>
      <c r="M62" s="335"/>
      <c r="N62" s="121">
        <v>0</v>
      </c>
      <c r="O62" s="520">
        <v>0</v>
      </c>
      <c r="P62" s="335"/>
      <c r="Q62" s="120">
        <v>3884321.84</v>
      </c>
      <c r="R62" s="518">
        <v>0</v>
      </c>
      <c r="S62" s="334"/>
      <c r="T62" s="335"/>
      <c r="U62" s="518">
        <v>0</v>
      </c>
      <c r="V62" s="334"/>
      <c r="W62" s="335"/>
    </row>
    <row r="63" spans="1:23" x14ac:dyDescent="0.2">
      <c r="A63" s="519" t="s">
        <v>22</v>
      </c>
      <c r="B63" s="334"/>
      <c r="C63" s="334"/>
      <c r="D63" s="335"/>
      <c r="E63" s="122" t="s">
        <v>282</v>
      </c>
      <c r="F63" s="520">
        <v>2180450.7000000002</v>
      </c>
      <c r="G63" s="335"/>
      <c r="H63" s="520">
        <v>0</v>
      </c>
      <c r="I63" s="334"/>
      <c r="J63" s="335"/>
      <c r="K63" s="518">
        <v>690</v>
      </c>
      <c r="L63" s="334"/>
      <c r="M63" s="335"/>
      <c r="N63" s="121">
        <v>0</v>
      </c>
      <c r="O63" s="520">
        <v>0</v>
      </c>
      <c r="P63" s="335"/>
      <c r="Q63" s="120">
        <v>2181140.7000000002</v>
      </c>
      <c r="R63" s="518">
        <v>0</v>
      </c>
      <c r="S63" s="334"/>
      <c r="T63" s="335"/>
      <c r="U63" s="518">
        <v>0</v>
      </c>
      <c r="V63" s="334"/>
      <c r="W63" s="335"/>
    </row>
    <row r="64" spans="1:23" x14ac:dyDescent="0.2">
      <c r="A64" s="519" t="s">
        <v>23</v>
      </c>
      <c r="B64" s="334"/>
      <c r="C64" s="334"/>
      <c r="D64" s="335"/>
      <c r="E64" s="122" t="s">
        <v>281</v>
      </c>
      <c r="F64" s="520">
        <v>952993.96</v>
      </c>
      <c r="G64" s="335"/>
      <c r="H64" s="520">
        <v>0</v>
      </c>
      <c r="I64" s="334"/>
      <c r="J64" s="335"/>
      <c r="K64" s="518">
        <v>0</v>
      </c>
      <c r="L64" s="334"/>
      <c r="M64" s="335"/>
      <c r="N64" s="121">
        <v>0</v>
      </c>
      <c r="O64" s="520">
        <v>0</v>
      </c>
      <c r="P64" s="335"/>
      <c r="Q64" s="120">
        <v>952993.96</v>
      </c>
      <c r="R64" s="518">
        <v>0</v>
      </c>
      <c r="S64" s="334"/>
      <c r="T64" s="335"/>
      <c r="U64" s="518">
        <v>0</v>
      </c>
      <c r="V64" s="334"/>
      <c r="W64" s="335"/>
    </row>
    <row r="65" spans="1:23" x14ac:dyDescent="0.2">
      <c r="A65" s="519" t="s">
        <v>25</v>
      </c>
      <c r="B65" s="334"/>
      <c r="C65" s="334"/>
      <c r="D65" s="335"/>
      <c r="E65" s="122" t="s">
        <v>280</v>
      </c>
      <c r="F65" s="520">
        <v>422546</v>
      </c>
      <c r="G65" s="335"/>
      <c r="H65" s="520">
        <v>0</v>
      </c>
      <c r="I65" s="334"/>
      <c r="J65" s="335"/>
      <c r="K65" s="518">
        <v>0</v>
      </c>
      <c r="L65" s="334"/>
      <c r="M65" s="335"/>
      <c r="N65" s="121">
        <v>0</v>
      </c>
      <c r="O65" s="520">
        <v>0</v>
      </c>
      <c r="P65" s="335"/>
      <c r="Q65" s="120">
        <v>422546</v>
      </c>
      <c r="R65" s="518">
        <v>0</v>
      </c>
      <c r="S65" s="334"/>
      <c r="T65" s="335"/>
      <c r="U65" s="518">
        <v>0</v>
      </c>
      <c r="V65" s="334"/>
      <c r="W65" s="335"/>
    </row>
    <row r="66" spans="1:23" x14ac:dyDescent="0.2">
      <c r="A66" s="519" t="s">
        <v>44</v>
      </c>
      <c r="B66" s="334"/>
      <c r="C66" s="334"/>
      <c r="D66" s="335"/>
      <c r="E66" s="122" t="s">
        <v>279</v>
      </c>
      <c r="F66" s="520">
        <v>2595897</v>
      </c>
      <c r="G66" s="335"/>
      <c r="H66" s="520">
        <v>0</v>
      </c>
      <c r="I66" s="334"/>
      <c r="J66" s="335"/>
      <c r="K66" s="518">
        <v>2724000</v>
      </c>
      <c r="L66" s="334"/>
      <c r="M66" s="335"/>
      <c r="N66" s="121">
        <v>0</v>
      </c>
      <c r="O66" s="520">
        <v>0</v>
      </c>
      <c r="P66" s="335"/>
      <c r="Q66" s="120">
        <v>5319897</v>
      </c>
      <c r="R66" s="518">
        <v>0</v>
      </c>
      <c r="S66" s="334"/>
      <c r="T66" s="335"/>
      <c r="U66" s="518">
        <v>0</v>
      </c>
      <c r="V66" s="334"/>
      <c r="W66" s="335"/>
    </row>
    <row r="67" spans="1:23" x14ac:dyDescent="0.2">
      <c r="A67" s="519" t="s">
        <v>29</v>
      </c>
      <c r="B67" s="334"/>
      <c r="C67" s="334"/>
      <c r="D67" s="335"/>
      <c r="E67" s="122" t="s">
        <v>278</v>
      </c>
      <c r="F67" s="520">
        <v>1791300</v>
      </c>
      <c r="G67" s="335"/>
      <c r="H67" s="520">
        <v>0</v>
      </c>
      <c r="I67" s="334"/>
      <c r="J67" s="335"/>
      <c r="K67" s="518">
        <v>0</v>
      </c>
      <c r="L67" s="334"/>
      <c r="M67" s="335"/>
      <c r="N67" s="121">
        <v>0</v>
      </c>
      <c r="O67" s="520">
        <v>0</v>
      </c>
      <c r="P67" s="335"/>
      <c r="Q67" s="120">
        <v>1791300</v>
      </c>
      <c r="R67" s="518">
        <v>0</v>
      </c>
      <c r="S67" s="334"/>
      <c r="T67" s="335"/>
      <c r="U67" s="518">
        <v>0</v>
      </c>
      <c r="V67" s="334"/>
      <c r="W67" s="335"/>
    </row>
    <row r="68" spans="1:23" ht="22.5" x14ac:dyDescent="0.2">
      <c r="A68" s="521" t="s">
        <v>9</v>
      </c>
      <c r="B68" s="334"/>
      <c r="C68" s="334"/>
      <c r="D68" s="335"/>
      <c r="E68" s="119" t="s">
        <v>13</v>
      </c>
      <c r="F68" s="522">
        <v>45778979.700000003</v>
      </c>
      <c r="G68" s="335"/>
      <c r="H68" s="522">
        <v>45778979.700000003</v>
      </c>
      <c r="I68" s="334"/>
      <c r="J68" s="335"/>
      <c r="K68" s="522">
        <v>3024540</v>
      </c>
      <c r="L68" s="334"/>
      <c r="M68" s="335"/>
      <c r="N68" s="118">
        <v>3024540</v>
      </c>
      <c r="O68" s="522">
        <v>32467653.710000001</v>
      </c>
      <c r="P68" s="335"/>
      <c r="Q68" s="118">
        <v>32467653.710000001</v>
      </c>
      <c r="R68" s="522">
        <v>16943895.760000002</v>
      </c>
      <c r="S68" s="334"/>
      <c r="T68" s="335"/>
      <c r="U68" s="522">
        <v>16943895.760000002</v>
      </c>
      <c r="V68" s="334"/>
      <c r="W68" s="335"/>
    </row>
    <row r="69" spans="1:23" ht="0" hidden="1" customHeight="1" x14ac:dyDescent="0.2"/>
    <row r="70" spans="1:23" ht="0" hidden="1" customHeight="1" x14ac:dyDescent="0.2"/>
    <row r="71" spans="1:23" ht="0" hidden="1" customHeight="1" x14ac:dyDescent="0.2"/>
    <row r="72" spans="1:23" ht="0" hidden="1" customHeight="1" x14ac:dyDescent="0.2"/>
    <row r="73" spans="1:23" ht="0" hidden="1" customHeight="1" x14ac:dyDescent="0.2"/>
    <row r="74" spans="1:23" ht="0" hidden="1" customHeight="1" x14ac:dyDescent="0.2"/>
    <row r="75" spans="1:23" ht="0" hidden="1" customHeight="1" x14ac:dyDescent="0.2"/>
    <row r="76" spans="1:23" ht="0" hidden="1" customHeight="1" x14ac:dyDescent="0.2"/>
    <row r="77" spans="1:23" ht="0" hidden="1" customHeight="1" x14ac:dyDescent="0.2"/>
    <row r="78" spans="1:23" ht="0" hidden="1" customHeight="1" x14ac:dyDescent="0.2"/>
    <row r="79" spans="1:23" ht="65.25" customHeight="1" x14ac:dyDescent="0.2"/>
    <row r="80" spans="1:23" ht="18" customHeight="1" x14ac:dyDescent="0.2">
      <c r="D80" s="525" t="s">
        <v>276</v>
      </c>
      <c r="E80" s="334"/>
      <c r="F80" s="334"/>
      <c r="G80" s="334"/>
      <c r="H80" s="335"/>
      <c r="I80" s="525" t="s">
        <v>277</v>
      </c>
      <c r="J80" s="334"/>
      <c r="K80" s="334"/>
      <c r="L80" s="334"/>
      <c r="M80" s="334"/>
      <c r="N80" s="334"/>
      <c r="O80" s="334"/>
      <c r="P80" s="334"/>
      <c r="Q80" s="334"/>
      <c r="R80" s="335"/>
    </row>
    <row r="81" spans="4:18" ht="13.35" customHeight="1" x14ac:dyDescent="0.2">
      <c r="D81" s="523" t="s">
        <v>276</v>
      </c>
      <c r="E81" s="334"/>
      <c r="F81" s="334"/>
      <c r="G81" s="334"/>
      <c r="H81" s="335"/>
      <c r="I81" s="523" t="s">
        <v>275</v>
      </c>
      <c r="J81" s="334"/>
      <c r="K81" s="334"/>
      <c r="L81" s="334"/>
      <c r="M81" s="334"/>
      <c r="N81" s="334"/>
      <c r="O81" s="334"/>
      <c r="P81" s="334"/>
      <c r="Q81" s="334"/>
      <c r="R81" s="335"/>
    </row>
    <row r="82" spans="4:18" ht="15.6" customHeight="1" x14ac:dyDescent="0.2">
      <c r="D82" s="523" t="s">
        <v>274</v>
      </c>
      <c r="E82" s="334"/>
      <c r="F82" s="334"/>
      <c r="G82" s="334"/>
      <c r="H82" s="335"/>
      <c r="I82" s="523" t="s">
        <v>273</v>
      </c>
      <c r="J82" s="334"/>
      <c r="K82" s="334"/>
      <c r="L82" s="334"/>
      <c r="M82" s="334"/>
      <c r="N82" s="334"/>
      <c r="O82" s="334"/>
      <c r="P82" s="334"/>
      <c r="Q82" s="334"/>
      <c r="R82" s="335"/>
    </row>
    <row r="83" spans="4:18" ht="122.65" customHeight="1" x14ac:dyDescent="0.2">
      <c r="D83" s="523" t="s">
        <v>272</v>
      </c>
      <c r="E83" s="334"/>
      <c r="F83" s="334"/>
      <c r="G83" s="334"/>
      <c r="H83" s="335"/>
      <c r="I83" s="523" t="s">
        <v>271</v>
      </c>
      <c r="J83" s="334"/>
      <c r="K83" s="334"/>
      <c r="L83" s="334"/>
      <c r="M83" s="334"/>
      <c r="N83" s="334"/>
      <c r="O83" s="334"/>
      <c r="P83" s="334"/>
      <c r="Q83" s="334"/>
      <c r="R83" s="335"/>
    </row>
    <row r="84" spans="4:18" ht="44.1" customHeight="1" x14ac:dyDescent="0.2">
      <c r="D84" s="523" t="s">
        <v>270</v>
      </c>
      <c r="E84" s="334"/>
      <c r="F84" s="334"/>
      <c r="G84" s="334"/>
      <c r="H84" s="335"/>
      <c r="I84" s="523" t="s">
        <v>269</v>
      </c>
      <c r="J84" s="334"/>
      <c r="K84" s="334"/>
      <c r="L84" s="334"/>
      <c r="M84" s="334"/>
      <c r="N84" s="334"/>
      <c r="O84" s="334"/>
      <c r="P84" s="334"/>
      <c r="Q84" s="334"/>
      <c r="R84" s="335"/>
    </row>
    <row r="85" spans="4:18" ht="44.1" customHeight="1" x14ac:dyDescent="0.2">
      <c r="D85" s="523" t="s">
        <v>268</v>
      </c>
      <c r="E85" s="334"/>
      <c r="F85" s="334"/>
      <c r="G85" s="334"/>
      <c r="H85" s="335"/>
      <c r="I85" s="523" t="s">
        <v>267</v>
      </c>
      <c r="J85" s="334"/>
      <c r="K85" s="334"/>
      <c r="L85" s="334"/>
      <c r="M85" s="334"/>
      <c r="N85" s="334"/>
      <c r="O85" s="334"/>
      <c r="P85" s="334"/>
      <c r="Q85" s="334"/>
      <c r="R85" s="335"/>
    </row>
    <row r="86" spans="4:18" ht="25.15" customHeight="1" x14ac:dyDescent="0.2">
      <c r="D86" s="524" t="s">
        <v>266</v>
      </c>
      <c r="E86" s="334"/>
      <c r="F86" s="334"/>
      <c r="G86" s="334"/>
      <c r="H86" s="335"/>
      <c r="I86" s="523" t="s">
        <v>265</v>
      </c>
      <c r="J86" s="334"/>
      <c r="K86" s="334"/>
      <c r="L86" s="334"/>
      <c r="M86" s="334"/>
      <c r="N86" s="334"/>
      <c r="O86" s="334"/>
      <c r="P86" s="334"/>
      <c r="Q86" s="334"/>
      <c r="R86" s="335"/>
    </row>
    <row r="87" spans="4:18" ht="0" hidden="1" customHeight="1" x14ac:dyDescent="0.2"/>
  </sheetData>
  <mergeCells count="423">
    <mergeCell ref="D86:H86"/>
    <mergeCell ref="I86:R86"/>
    <mergeCell ref="D82:H82"/>
    <mergeCell ref="I82:R82"/>
    <mergeCell ref="D83:H83"/>
    <mergeCell ref="I83:R83"/>
    <mergeCell ref="D84:H84"/>
    <mergeCell ref="I84:R84"/>
    <mergeCell ref="D80:H80"/>
    <mergeCell ref="I80:R80"/>
    <mergeCell ref="D81:H81"/>
    <mergeCell ref="I81:R81"/>
    <mergeCell ref="A68:D68"/>
    <mergeCell ref="F68:G68"/>
    <mergeCell ref="H68:J68"/>
    <mergeCell ref="K68:M68"/>
    <mergeCell ref="D85:H85"/>
    <mergeCell ref="I85:R85"/>
    <mergeCell ref="O68:P68"/>
    <mergeCell ref="R66:T66"/>
    <mergeCell ref="U66:W66"/>
    <mergeCell ref="A67:D67"/>
    <mergeCell ref="F67:G67"/>
    <mergeCell ref="H67:J67"/>
    <mergeCell ref="K67:M67"/>
    <mergeCell ref="O67:P67"/>
    <mergeCell ref="R67:T67"/>
    <mergeCell ref="U67:W67"/>
    <mergeCell ref="R68:T68"/>
    <mergeCell ref="U68:W68"/>
    <mergeCell ref="A66:D66"/>
    <mergeCell ref="F66:G66"/>
    <mergeCell ref="H66:J66"/>
    <mergeCell ref="K66:M66"/>
    <mergeCell ref="O66:P66"/>
    <mergeCell ref="A60:D60"/>
    <mergeCell ref="F60:G60"/>
    <mergeCell ref="R64:T64"/>
    <mergeCell ref="H64:J64"/>
    <mergeCell ref="K64:M64"/>
    <mergeCell ref="O64:P64"/>
    <mergeCell ref="U64:W64"/>
    <mergeCell ref="A65:D65"/>
    <mergeCell ref="F65:G65"/>
    <mergeCell ref="H65:J65"/>
    <mergeCell ref="K65:M65"/>
    <mergeCell ref="O65:P65"/>
    <mergeCell ref="R65:T65"/>
    <mergeCell ref="U65:W65"/>
    <mergeCell ref="A64:D64"/>
    <mergeCell ref="F64:G64"/>
    <mergeCell ref="U61:W61"/>
    <mergeCell ref="R62:T62"/>
    <mergeCell ref="U62:W62"/>
    <mergeCell ref="A63:D63"/>
    <mergeCell ref="F63:G63"/>
    <mergeCell ref="H63:J63"/>
    <mergeCell ref="K63:M63"/>
    <mergeCell ref="O63:P63"/>
    <mergeCell ref="R63:T63"/>
    <mergeCell ref="U63:W63"/>
    <mergeCell ref="A62:D62"/>
    <mergeCell ref="A61:D61"/>
    <mergeCell ref="F61:G61"/>
    <mergeCell ref="H61:J61"/>
    <mergeCell ref="K61:M61"/>
    <mergeCell ref="O61:P61"/>
    <mergeCell ref="R61:T61"/>
    <mergeCell ref="F62:G62"/>
    <mergeCell ref="H62:J62"/>
    <mergeCell ref="K62:M62"/>
    <mergeCell ref="O62:P62"/>
    <mergeCell ref="H60:J60"/>
    <mergeCell ref="K60:M60"/>
    <mergeCell ref="O60:P60"/>
    <mergeCell ref="R58:T58"/>
    <mergeCell ref="H58:J58"/>
    <mergeCell ref="K58:M58"/>
    <mergeCell ref="O58:P58"/>
    <mergeCell ref="R60:T60"/>
    <mergeCell ref="U58:W58"/>
    <mergeCell ref="U60:W60"/>
    <mergeCell ref="A54:D54"/>
    <mergeCell ref="F54:G54"/>
    <mergeCell ref="A59:D59"/>
    <mergeCell ref="F59:G59"/>
    <mergeCell ref="H59:J59"/>
    <mergeCell ref="K59:M59"/>
    <mergeCell ref="O59:P59"/>
    <mergeCell ref="R59:T59"/>
    <mergeCell ref="U59:W59"/>
    <mergeCell ref="A58:D58"/>
    <mergeCell ref="F58:G58"/>
    <mergeCell ref="U55:W55"/>
    <mergeCell ref="R56:T56"/>
    <mergeCell ref="U56:W56"/>
    <mergeCell ref="A57:D57"/>
    <mergeCell ref="F57:G57"/>
    <mergeCell ref="H57:J57"/>
    <mergeCell ref="K57:M57"/>
    <mergeCell ref="O57:P57"/>
    <mergeCell ref="R57:T57"/>
    <mergeCell ref="U57:W57"/>
    <mergeCell ref="A56:D56"/>
    <mergeCell ref="A55:D55"/>
    <mergeCell ref="F55:G55"/>
    <mergeCell ref="H55:J55"/>
    <mergeCell ref="K55:M55"/>
    <mergeCell ref="O55:P55"/>
    <mergeCell ref="R55:T55"/>
    <mergeCell ref="F56:G56"/>
    <mergeCell ref="H56:J56"/>
    <mergeCell ref="K56:M56"/>
    <mergeCell ref="O56:P56"/>
    <mergeCell ref="H54:J54"/>
    <mergeCell ref="K54:M54"/>
    <mergeCell ref="O54:P54"/>
    <mergeCell ref="R52:T52"/>
    <mergeCell ref="H52:J52"/>
    <mergeCell ref="K52:M52"/>
    <mergeCell ref="O52:P52"/>
    <mergeCell ref="R54:T54"/>
    <mergeCell ref="U52:W52"/>
    <mergeCell ref="U54:W54"/>
    <mergeCell ref="A48:D48"/>
    <mergeCell ref="F48:G48"/>
    <mergeCell ref="A53:D53"/>
    <mergeCell ref="F53:G53"/>
    <mergeCell ref="H53:J53"/>
    <mergeCell ref="K53:M53"/>
    <mergeCell ref="O53:P53"/>
    <mergeCell ref="R53:T53"/>
    <mergeCell ref="U53:W53"/>
    <mergeCell ref="A52:D52"/>
    <mergeCell ref="F52:G52"/>
    <mergeCell ref="U49:W49"/>
    <mergeCell ref="R50:T50"/>
    <mergeCell ref="U50:W50"/>
    <mergeCell ref="A51:D51"/>
    <mergeCell ref="F51:G51"/>
    <mergeCell ref="H51:J51"/>
    <mergeCell ref="K51:M51"/>
    <mergeCell ref="O51:P51"/>
    <mergeCell ref="R51:T51"/>
    <mergeCell ref="U51:W51"/>
    <mergeCell ref="A50:D50"/>
    <mergeCell ref="A49:D49"/>
    <mergeCell ref="F49:G49"/>
    <mergeCell ref="H49:J49"/>
    <mergeCell ref="K49:M49"/>
    <mergeCell ref="O49:P49"/>
    <mergeCell ref="R49:T49"/>
    <mergeCell ref="F50:G50"/>
    <mergeCell ref="H50:J50"/>
    <mergeCell ref="K50:M50"/>
    <mergeCell ref="O50:P50"/>
    <mergeCell ref="H48:J48"/>
    <mergeCell ref="K48:M48"/>
    <mergeCell ref="O48:P48"/>
    <mergeCell ref="R46:T46"/>
    <mergeCell ref="H46:J46"/>
    <mergeCell ref="K46:M46"/>
    <mergeCell ref="O46:P46"/>
    <mergeCell ref="R48:T48"/>
    <mergeCell ref="U46:W46"/>
    <mergeCell ref="U48:W48"/>
    <mergeCell ref="A42:D42"/>
    <mergeCell ref="F42:G42"/>
    <mergeCell ref="A47:D47"/>
    <mergeCell ref="F47:G47"/>
    <mergeCell ref="H47:J47"/>
    <mergeCell ref="K47:M47"/>
    <mergeCell ref="O47:P47"/>
    <mergeCell ref="R47:T47"/>
    <mergeCell ref="U47:W47"/>
    <mergeCell ref="A46:D46"/>
    <mergeCell ref="F46:G46"/>
    <mergeCell ref="U43:W43"/>
    <mergeCell ref="R44:T44"/>
    <mergeCell ref="U44:W44"/>
    <mergeCell ref="A45:D45"/>
    <mergeCell ref="F45:G45"/>
    <mergeCell ref="H45:J45"/>
    <mergeCell ref="K45:M45"/>
    <mergeCell ref="O45:P45"/>
    <mergeCell ref="R45:T45"/>
    <mergeCell ref="U45:W45"/>
    <mergeCell ref="A44:D44"/>
    <mergeCell ref="A43:D43"/>
    <mergeCell ref="F43:G43"/>
    <mergeCell ref="H43:J43"/>
    <mergeCell ref="K43:M43"/>
    <mergeCell ref="O43:P43"/>
    <mergeCell ref="R43:T43"/>
    <mergeCell ref="F44:G44"/>
    <mergeCell ref="H44:J44"/>
    <mergeCell ref="K44:M44"/>
    <mergeCell ref="O44:P44"/>
    <mergeCell ref="H42:J42"/>
    <mergeCell ref="K42:M42"/>
    <mergeCell ref="O42:P42"/>
    <mergeCell ref="R40:T40"/>
    <mergeCell ref="H40:J40"/>
    <mergeCell ref="K40:M40"/>
    <mergeCell ref="O40:P40"/>
    <mergeCell ref="R42:T42"/>
    <mergeCell ref="U40:W40"/>
    <mergeCell ref="U42:W42"/>
    <mergeCell ref="A36:D36"/>
    <mergeCell ref="F36:G36"/>
    <mergeCell ref="A41:D41"/>
    <mergeCell ref="F41:G41"/>
    <mergeCell ref="H41:J41"/>
    <mergeCell ref="K41:M41"/>
    <mergeCell ref="O41:P41"/>
    <mergeCell ref="R41:T41"/>
    <mergeCell ref="U41:W41"/>
    <mergeCell ref="A40:D40"/>
    <mergeCell ref="F40:G40"/>
    <mergeCell ref="U37:W37"/>
    <mergeCell ref="R38:T38"/>
    <mergeCell ref="U38:W38"/>
    <mergeCell ref="A39:D39"/>
    <mergeCell ref="F39:G39"/>
    <mergeCell ref="H39:J39"/>
    <mergeCell ref="K39:M39"/>
    <mergeCell ref="O39:P39"/>
    <mergeCell ref="R39:T39"/>
    <mergeCell ref="U39:W39"/>
    <mergeCell ref="A38:D38"/>
    <mergeCell ref="A37:D37"/>
    <mergeCell ref="F37:G37"/>
    <mergeCell ref="H37:J37"/>
    <mergeCell ref="K37:M37"/>
    <mergeCell ref="O37:P37"/>
    <mergeCell ref="R37:T37"/>
    <mergeCell ref="F38:G38"/>
    <mergeCell ref="H38:J38"/>
    <mergeCell ref="K38:M38"/>
    <mergeCell ref="O38:P38"/>
    <mergeCell ref="H36:J36"/>
    <mergeCell ref="K36:M36"/>
    <mergeCell ref="O36:P36"/>
    <mergeCell ref="R34:T34"/>
    <mergeCell ref="H34:J34"/>
    <mergeCell ref="K34:M34"/>
    <mergeCell ref="O34:P34"/>
    <mergeCell ref="R36:T36"/>
    <mergeCell ref="U34:W34"/>
    <mergeCell ref="U36:W36"/>
    <mergeCell ref="A30:D30"/>
    <mergeCell ref="F30:G30"/>
    <mergeCell ref="A35:D35"/>
    <mergeCell ref="F35:G35"/>
    <mergeCell ref="H35:J35"/>
    <mergeCell ref="K35:M35"/>
    <mergeCell ref="O35:P35"/>
    <mergeCell ref="R35:T35"/>
    <mergeCell ref="U35:W35"/>
    <mergeCell ref="A34:D34"/>
    <mergeCell ref="F34:G34"/>
    <mergeCell ref="U31:W31"/>
    <mergeCell ref="R32:T32"/>
    <mergeCell ref="U32:W32"/>
    <mergeCell ref="A33:D33"/>
    <mergeCell ref="F33:G33"/>
    <mergeCell ref="H33:J33"/>
    <mergeCell ref="K33:M33"/>
    <mergeCell ref="O33:P33"/>
    <mergeCell ref="R33:T33"/>
    <mergeCell ref="U33:W33"/>
    <mergeCell ref="A32:D32"/>
    <mergeCell ref="A31:D31"/>
    <mergeCell ref="F31:G31"/>
    <mergeCell ref="H31:J31"/>
    <mergeCell ref="K31:M31"/>
    <mergeCell ref="O31:P31"/>
    <mergeCell ref="R31:T31"/>
    <mergeCell ref="F32:G32"/>
    <mergeCell ref="H32:J32"/>
    <mergeCell ref="K32:M32"/>
    <mergeCell ref="O32:P32"/>
    <mergeCell ref="H30:J30"/>
    <mergeCell ref="K30:M30"/>
    <mergeCell ref="O30:P30"/>
    <mergeCell ref="R28:T28"/>
    <mergeCell ref="H28:J28"/>
    <mergeCell ref="K28:M28"/>
    <mergeCell ref="O28:P28"/>
    <mergeCell ref="R30:T30"/>
    <mergeCell ref="U28:W28"/>
    <mergeCell ref="U30:W30"/>
    <mergeCell ref="A24:D24"/>
    <mergeCell ref="F24:G24"/>
    <mergeCell ref="A29:D29"/>
    <mergeCell ref="F29:G29"/>
    <mergeCell ref="H29:J29"/>
    <mergeCell ref="K29:M29"/>
    <mergeCell ref="O29:P29"/>
    <mergeCell ref="R29:T29"/>
    <mergeCell ref="U29:W29"/>
    <mergeCell ref="A28:D28"/>
    <mergeCell ref="F28:G28"/>
    <mergeCell ref="U25:W25"/>
    <mergeCell ref="R26:T26"/>
    <mergeCell ref="U26:W26"/>
    <mergeCell ref="A27:D27"/>
    <mergeCell ref="F27:G27"/>
    <mergeCell ref="H27:J27"/>
    <mergeCell ref="K27:M27"/>
    <mergeCell ref="O27:P27"/>
    <mergeCell ref="R27:T27"/>
    <mergeCell ref="U27:W27"/>
    <mergeCell ref="A26:D26"/>
    <mergeCell ref="A25:D25"/>
    <mergeCell ref="F25:G25"/>
    <mergeCell ref="H25:J25"/>
    <mergeCell ref="K25:M25"/>
    <mergeCell ref="O25:P25"/>
    <mergeCell ref="R25:T25"/>
    <mergeCell ref="F26:G26"/>
    <mergeCell ref="H26:J26"/>
    <mergeCell ref="K26:M26"/>
    <mergeCell ref="O26:P26"/>
    <mergeCell ref="H24:J24"/>
    <mergeCell ref="K24:M24"/>
    <mergeCell ref="O24:P24"/>
    <mergeCell ref="R22:T22"/>
    <mergeCell ref="H22:J22"/>
    <mergeCell ref="K22:M22"/>
    <mergeCell ref="O22:P22"/>
    <mergeCell ref="R24:T24"/>
    <mergeCell ref="U22:W22"/>
    <mergeCell ref="U24:W24"/>
    <mergeCell ref="U19:W19"/>
    <mergeCell ref="R20:T20"/>
    <mergeCell ref="U20:W20"/>
    <mergeCell ref="A21:D21"/>
    <mergeCell ref="F21:G21"/>
    <mergeCell ref="H21:J21"/>
    <mergeCell ref="K21:M21"/>
    <mergeCell ref="O21:P21"/>
    <mergeCell ref="R21:T21"/>
    <mergeCell ref="U21:W21"/>
    <mergeCell ref="A20:D20"/>
    <mergeCell ref="A19:D19"/>
    <mergeCell ref="F19:G19"/>
    <mergeCell ref="H19:J19"/>
    <mergeCell ref="K19:M19"/>
    <mergeCell ref="O19:P19"/>
    <mergeCell ref="R19:T19"/>
    <mergeCell ref="F20:G20"/>
    <mergeCell ref="H20:J20"/>
    <mergeCell ref="K20:M20"/>
    <mergeCell ref="O20:P20"/>
    <mergeCell ref="A23:D23"/>
    <mergeCell ref="F23:G23"/>
    <mergeCell ref="H23:J23"/>
    <mergeCell ref="K23:M23"/>
    <mergeCell ref="O23:P23"/>
    <mergeCell ref="R23:T23"/>
    <mergeCell ref="U23:W23"/>
    <mergeCell ref="A22:D22"/>
    <mergeCell ref="F22:G22"/>
    <mergeCell ref="U16:W16"/>
    <mergeCell ref="U18:W18"/>
    <mergeCell ref="A17:D17"/>
    <mergeCell ref="F17:G17"/>
    <mergeCell ref="H17:J17"/>
    <mergeCell ref="K17:M17"/>
    <mergeCell ref="O17:P17"/>
    <mergeCell ref="R17:T17"/>
    <mergeCell ref="U17:W17"/>
    <mergeCell ref="A16:D16"/>
    <mergeCell ref="F16:G16"/>
    <mergeCell ref="A18:D18"/>
    <mergeCell ref="H18:J18"/>
    <mergeCell ref="K18:M18"/>
    <mergeCell ref="O18:P18"/>
    <mergeCell ref="F18:G18"/>
    <mergeCell ref="R16:T16"/>
    <mergeCell ref="H16:J16"/>
    <mergeCell ref="K16:M16"/>
    <mergeCell ref="O16:P16"/>
    <mergeCell ref="R18:T18"/>
    <mergeCell ref="U13:W13"/>
    <mergeCell ref="R14:T14"/>
    <mergeCell ref="U14:W14"/>
    <mergeCell ref="A15:D15"/>
    <mergeCell ref="F15:G15"/>
    <mergeCell ref="H15:J15"/>
    <mergeCell ref="K15:M15"/>
    <mergeCell ref="O15:P15"/>
    <mergeCell ref="R15:T15"/>
    <mergeCell ref="U15:W15"/>
    <mergeCell ref="A14:D14"/>
    <mergeCell ref="A13:D13"/>
    <mergeCell ref="F13:G13"/>
    <mergeCell ref="H13:J13"/>
    <mergeCell ref="K13:M13"/>
    <mergeCell ref="O13:P13"/>
    <mergeCell ref="R13:T13"/>
    <mergeCell ref="F14:G14"/>
    <mergeCell ref="H14:J14"/>
    <mergeCell ref="K14:M14"/>
    <mergeCell ref="O14:P14"/>
    <mergeCell ref="K11:N11"/>
    <mergeCell ref="O11:Q11"/>
    <mergeCell ref="R11:W11"/>
    <mergeCell ref="B2:U2"/>
    <mergeCell ref="C4:V4"/>
    <mergeCell ref="A12:D12"/>
    <mergeCell ref="F12:G12"/>
    <mergeCell ref="H12:J12"/>
    <mergeCell ref="K12:M12"/>
    <mergeCell ref="O12:P12"/>
    <mergeCell ref="C6:V6"/>
    <mergeCell ref="J8:K8"/>
    <mergeCell ref="M8:O8"/>
    <mergeCell ref="A11:D11"/>
    <mergeCell ref="F11:J11"/>
    <mergeCell ref="R12:T12"/>
    <mergeCell ref="U12:W12"/>
  </mergeCells>
  <printOptions horizontalCentered="1"/>
  <pageMargins left="0" right="0" top="0.47244094488188981" bottom="7.874015748031496E-2" header="0.47244094488188981" footer="0.47244094488188981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เวิร์กชีต</vt:lpstr>
      </vt:variant>
      <vt:variant>
        <vt:i4>28</vt:i4>
      </vt:variant>
      <vt:variant>
        <vt:lpstr>ช่วงที่มีชื่อ</vt:lpstr>
      </vt:variant>
      <vt:variant>
        <vt:i4>22</vt:i4>
      </vt:variant>
    </vt:vector>
  </HeadingPairs>
  <TitlesOfParts>
    <vt:vector size="50" baseType="lpstr">
      <vt:lpstr>A_BalanceSheet_HoldYear </vt:lpstr>
      <vt:lpstr>A_BalanceSheet_Remark_Main_Hol3</vt:lpstr>
      <vt:lpstr>A_BalanceSheet_Remark_Main_ 4</vt:lpstr>
      <vt:lpstr>A_BalanceSheet_Remark_Main_ (5</vt:lpstr>
      <vt:lpstr>A_Debt_Community_Economy_Capit6</vt:lpstr>
      <vt:lpstr>A_Report_AccruedExpense_HoldYe7</vt:lpstr>
      <vt:lpstr>A_BudgetSaving_HoldYear9</vt:lpstr>
      <vt:lpstr>A_BalanceSheet_Remark_Deposit_8</vt:lpstr>
      <vt:lpstr>แนบท่าย 9</vt:lpstr>
      <vt:lpstr>10 เงินสำรองสะสม </vt:lpstr>
      <vt:lpstr>บันทึกนโยบาย</vt:lpstr>
      <vt:lpstr>ข้อมูลทั่วไป</vt:lpstr>
      <vt:lpstr>A_BudgetPlan</vt:lpstr>
      <vt:lpstr>A_BudgetPlan (2)</vt:lpstr>
      <vt:lpstr>A_BudgetPlan (3)</vt:lpstr>
      <vt:lpstr>A_BudgetPlan (4)</vt:lpstr>
      <vt:lpstr>A_BudgetPlan (6)</vt:lpstr>
      <vt:lpstr>A_BudgetPlan (5)</vt:lpstr>
      <vt:lpstr>A_BudgetPlan (7)</vt:lpstr>
      <vt:lpstr>A_BudgetPlan (8)</vt:lpstr>
      <vt:lpstr>A_BudgetPlan (9)</vt:lpstr>
      <vt:lpstr>A_BudgetAll</vt:lpstr>
      <vt:lpstr>A_SavingAll</vt:lpstr>
      <vt:lpstr>A_BudgetSum</vt:lpstr>
      <vt:lpstr>A_SumExpense</vt:lpstr>
      <vt:lpstr>A_BudgetSummary</vt:lpstr>
      <vt:lpstr>A_BudgetSummary </vt:lpstr>
      <vt:lpstr>TrialBalance_AfterCloseAccount_</vt:lpstr>
      <vt:lpstr>'A_BalanceSheet_HoldYear '!Print_Titles</vt:lpstr>
      <vt:lpstr>A_BalanceSheet_Remark_Deposit_8!Print_Titles</vt:lpstr>
      <vt:lpstr>'A_BalanceSheet_Remark_Main_ (5'!Print_Titles</vt:lpstr>
      <vt:lpstr>'A_BalanceSheet_Remark_Main_ 4'!Print_Titles</vt:lpstr>
      <vt:lpstr>A_BalanceSheet_Remark_Main_Hol3!Print_Titles</vt:lpstr>
      <vt:lpstr>A_BudgetAll!Print_Titles</vt:lpstr>
      <vt:lpstr>A_BudgetPlan!Print_Titles</vt:lpstr>
      <vt:lpstr>'A_BudgetPlan (2)'!Print_Titles</vt:lpstr>
      <vt:lpstr>'A_BudgetPlan (3)'!Print_Titles</vt:lpstr>
      <vt:lpstr>'A_BudgetPlan (4)'!Print_Titles</vt:lpstr>
      <vt:lpstr>'A_BudgetPlan (5)'!Print_Titles</vt:lpstr>
      <vt:lpstr>'A_BudgetPlan (6)'!Print_Titles</vt:lpstr>
      <vt:lpstr>'A_BudgetPlan (7)'!Print_Titles</vt:lpstr>
      <vt:lpstr>'A_BudgetPlan (8)'!Print_Titles</vt:lpstr>
      <vt:lpstr>'A_BudgetPlan (9)'!Print_Titles</vt:lpstr>
      <vt:lpstr>A_BudgetSaving_HoldYear9!Print_Titles</vt:lpstr>
      <vt:lpstr>A_Debt_Community_Economy_Capit6!Print_Titles</vt:lpstr>
      <vt:lpstr>A_Report_AccruedExpense_HoldYe7!Print_Titles</vt:lpstr>
      <vt:lpstr>A_SavingAll!Print_Titles</vt:lpstr>
      <vt:lpstr>TrialBalance_AfterCloseAccount_!Print_Titles</vt:lpstr>
      <vt:lpstr>ข้อมูลทั่วไป!Print_Titles</vt:lpstr>
      <vt:lpstr>'แนบท่าย 9'!Print_Titles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minni</dc:creator>
  <cp:lastModifiedBy>Windows User</cp:lastModifiedBy>
  <cp:lastPrinted>2018-10-31T06:33:12Z</cp:lastPrinted>
  <dcterms:created xsi:type="dcterms:W3CDTF">2018-10-08T03:46:24Z</dcterms:created>
  <dcterms:modified xsi:type="dcterms:W3CDTF">2018-11-20T07:20:24Z</dcterms:modified>
</cp:coreProperties>
</file>