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จัดซื้อจัดจ้างปี 69\อุดหนุนเฉพาะกิจ\ประชาอุทิศ ม.6\"/>
    </mc:Choice>
  </mc:AlternateContent>
  <xr:revisionPtr revIDLastSave="0" documentId="13_ncr:1_{09C80385-02DD-45C6-AF75-7FD6066A0956}" xr6:coauthVersionLast="47" xr6:coauthVersionMax="47" xr10:uidLastSave="{00000000-0000-0000-0000-000000000000}"/>
  <bookViews>
    <workbookView xWindow="-120" yWindow="-120" windowWidth="29040" windowHeight="15720" xr2:uid="{D87BD51C-4BBE-4A65-8BA0-29549B8E2788}"/>
  </bookViews>
  <sheets>
    <sheet name="ปร.4" sheetId="1" r:id="rId1"/>
    <sheet name="ปร.5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a">#REF!</definedName>
    <definedName name="\z">#REF!</definedName>
    <definedName name="_con2">[1]แหล่งวัสดุ!$E$51</definedName>
    <definedName name="_con3">#REF!</definedName>
    <definedName name="_con4">[1]แหล่งวัสดุ!$E$53</definedName>
    <definedName name="_cut1">[2]ค่างานต้นทุน!$H$18</definedName>
    <definedName name="_cut2">#REF!</definedName>
    <definedName name="_cut3">#REF!</definedName>
    <definedName name="_cut4">#REF!</definedName>
    <definedName name="_dig1">#REF!</definedName>
    <definedName name="_dig2">#REF!</definedName>
    <definedName name="_dig3">#REF!</definedName>
    <definedName name="_ml1">[3]ค่าขนส่ง!#REF!</definedName>
    <definedName name="_RB12">'[3]ต้นทุนcon,steel&amp;แบบ'!$J$192</definedName>
    <definedName name="_RB6">'[3]ต้นทุนcon,steel&amp;แบบ'!$J$176</definedName>
    <definedName name="_RB9">'[4]ต้นทุนcon,steel&amp;แบบ'!$J$184</definedName>
    <definedName name="_sp1">[5]ค่าขนส่งด้วยรถพ่วง!$O$31</definedName>
    <definedName name="_SR24">#REF!</definedName>
    <definedName name="_ST1">'[6]ข้อ10..'!#REF!</definedName>
    <definedName name="_ST2">'[6]ข้อ10..'!#REF!</definedName>
    <definedName name="_tc1">[3]ค่าขนส่ง!#REF!</definedName>
    <definedName name="a">#REF!</definedName>
    <definedName name="Asphalt_Prime_Coat">#REF!</definedName>
    <definedName name="Asphalt_Tack_Coat">#REF!</definedName>
    <definedName name="AT">[3]ค่าเสื่อมราคา!#REF!</definedName>
    <definedName name="AV.SP">[5]ค่าขนส่ง10ล้อ!$Z$28</definedName>
    <definedName name="av1.sp">[5]ค่าขนส่งด้วยรถพ่วง!$O$33</definedName>
    <definedName name="b">#REF!</definedName>
    <definedName name="BD">[3]ค่าขนส่ง!#REF!</definedName>
    <definedName name="ben">[2]ค่างานต้นทุน!$H$11</definedName>
    <definedName name="Binder_course">#REF!</definedName>
    <definedName name="Box_D">#REF!</definedName>
    <definedName name="Box_S">#REF!</definedName>
    <definedName name="Box_T">#REF!</definedName>
    <definedName name="Box_W">#REF!</definedName>
    <definedName name="BZ">[3]ค่าเสื่อมราคา!#REF!</definedName>
    <definedName name="cc">[7]แหล่งวัสดุ!#REF!</definedName>
    <definedName name="ccc">[8]ข้อมูล!$C$9</definedName>
    <definedName name="cccc" hidden="1">{#N/A,#N/A,FALSE,"Cape Seal";#N/A,#N/A,FALSE,"MEMO"}</definedName>
    <definedName name="cement2">#REF!</definedName>
    <definedName name="cement3">#REF!</definedName>
    <definedName name="CEMENT4">#REF!</definedName>
    <definedName name="cement5">#REF!</definedName>
    <definedName name="cement6">[9]แหล่งวัสดุ!#REF!</definedName>
    <definedName name="cement9">#REF!</definedName>
    <definedName name="Concrete">[10]FCalSH!$G$18</definedName>
    <definedName name="CONCRETE_CURB">'[11]หมวด 6(2)'!#REF!</definedName>
    <definedName name="CostAnalysis_Traffic">#REF!</definedName>
    <definedName name="cpac1">[12]ราคาคอนกรีตต่อหน่วย!$E$13</definedName>
    <definedName name="cpac2">#REF!</definedName>
    <definedName name="cpac3">[13]ปร4!$E$15</definedName>
    <definedName name="cpac4">[13]ปร4!$E$16</definedName>
    <definedName name="CR">[3]ค่าเสื่อมราคา!#REF!</definedName>
    <definedName name="cs">[5]ค่างานต้นทุน!$H$103</definedName>
    <definedName name="CT">[3]ค่าเสื่อมราคา!#REF!</definedName>
    <definedName name="CuAvg">[14]DATA!#REF!</definedName>
    <definedName name="cube">#REF!</definedName>
    <definedName name="cubwheel">#REF!</definedName>
    <definedName name="CulvertSkew_L1">#REF!</definedName>
    <definedName name="CulvertSkew_S1">#REF!</definedName>
    <definedName name="CulvertSkew_S2">#REF!</definedName>
    <definedName name="Curb_Gutter">#REF!</definedName>
    <definedName name="CuTrail">#REF!</definedName>
    <definedName name="CuTruck">#REF!</definedName>
    <definedName name="cutvalue">#REF!</definedName>
    <definedName name="CV">[3]ค่าเสื่อมราคา!#REF!</definedName>
    <definedName name="D">[5]ค่างานต้นทุน!$H$94</definedName>
    <definedName name="_xlnm.Database">#REF!</definedName>
    <definedName name="DB_12UP">[6]BOQ!#REF!</definedName>
    <definedName name="db12mm">[1]แหล่งวัสดุ!$F$30</definedName>
    <definedName name="db16mm">[1]แหล่งวัสดุ!$F$31</definedName>
    <definedName name="db20mm">[1]แหล่งวัสดุ!$F$32</definedName>
    <definedName name="digdoh">#REF!</definedName>
    <definedName name="DOWELED_CONSTRUCTION_JOINT">#REF!</definedName>
    <definedName name="DOWELED_CONTRACTION_JOINT">#REF!</definedName>
    <definedName name="DS">[3]ค่าเสื่อมราคา!#REF!</definedName>
    <definedName name="DT">[3]ค่าเสื่อมราคา!#REF!</definedName>
    <definedName name="DUMMY_CONSTRACTION_JOINT">#REF!</definedName>
    <definedName name="ER">[3]ค่าเสื่อมราคา!#REF!</definedName>
    <definedName name="FactorF">[15]DATA!$BX$3:$BZ$49</definedName>
    <definedName name="FactorF_ทั่วไป">#REF!</definedName>
    <definedName name="FactorF_สะพาน">#REF!</definedName>
    <definedName name="FactorF_สาธาณูปโภค">#REF!</definedName>
    <definedName name="FactorF_อาคาร">'[6]ปร4.1'!#REF!</definedName>
    <definedName name="FactorF2">#REF!</definedName>
    <definedName name="Factorงานสะพาน">[3]ปร5ท!$E$13</definedName>
    <definedName name="fbridge">'[16]หา FACTOR F'!$J$31</definedName>
    <definedName name="fgeneral">'[16]หา FACTOR F'!$J$11</definedName>
    <definedName name="fhotmix">#REF!</definedName>
    <definedName name="fill1">[2]ค่างานต้นทุน!$H$39</definedName>
    <definedName name="fill2">[2]ค่างานต้นทุน!$H$42</definedName>
    <definedName name="fncon">#REF!</definedName>
    <definedName name="FormWork">[10]FCalSH!$G$19</definedName>
    <definedName name="frcon">#REF!</definedName>
    <definedName name="FrmWrk">#REF!</definedName>
    <definedName name="froad">#REF!</definedName>
    <definedName name="fsurface">#REF!</definedName>
    <definedName name="ftraffic">#REF!</definedName>
    <definedName name="fuel">#REF!</definedName>
    <definedName name="gaurd1">[2]ค่างานต้นทุน!$H$402</definedName>
    <definedName name="gaurd2">[2]ค่างานต้นทุน!$H$415</definedName>
    <definedName name="gaurd3">[2]ค่างานต้นทุน!$H$429</definedName>
    <definedName name="gaurd4">[2]ค่างานต้นทุน!$H$443</definedName>
    <definedName name="gaurd5">[2]ค่างานต้นทุน!$H$457</definedName>
    <definedName name="GR">[3]ค่าเสื่อมราคา!#REF!</definedName>
    <definedName name="HeadWall_h1">#REF!</definedName>
    <definedName name="HeadWall_L">#REF!</definedName>
    <definedName name="HeadWall_t1">#REF!</definedName>
    <definedName name="HIGED_CONSTRACTION_JOINT">#REF!</definedName>
    <definedName name="HOUR">[3]ค่าขนส่ง!#REF!</definedName>
    <definedName name="hour1">[3]ค่าขนส่ง!#REF!</definedName>
    <definedName name="HW_DB12">#REF!</definedName>
    <definedName name="HW_DB16">#REF!</definedName>
    <definedName name="HW_DB20">#REF!</definedName>
    <definedName name="HW_DB25">#REF!</definedName>
    <definedName name="HW_RB6">#REF!</definedName>
    <definedName name="HW_RB9">#REF!</definedName>
    <definedName name="I_20">#REF!</definedName>
    <definedName name="I_30">#REF!</definedName>
    <definedName name="I6.12.1">'[13]การหาค่า factor F'!$J$544</definedName>
    <definedName name="I6.12.2">'[13]การหาค่า factor F'!$J$545</definedName>
    <definedName name="I6.17">'[13]การหาค่า factor F'!$J$543</definedName>
    <definedName name="I6.7.1">'[13]การหาค่า factor F'!$J$311</definedName>
    <definedName name="I6.7.2">'[13]การหาค่า factor F'!$J$319</definedName>
    <definedName name="I6.9">'[13]การหาค่า factor F'!$J$542</definedName>
    <definedName name="install1">#REF!</definedName>
    <definedName name="install2">#REF!</definedName>
    <definedName name="interpolate">#REF!</definedName>
    <definedName name="l">[5]ค่างานต้นทุน!$H$92</definedName>
    <definedName name="LB">[3]ค่าเสื่อมราคา!#REF!</definedName>
    <definedName name="LBD">[3]ค่าเสื่อมราคา!#REF!</definedName>
    <definedName name="lean">[17]รายการประมาณราคาต่อหน่วย!#REF!</definedName>
    <definedName name="LONGBOLT">#REF!</definedName>
    <definedName name="LR">[3]ค่าเสื่อมราคา!#REF!</definedName>
    <definedName name="LUB">[3]ค่าเสื่อมราคา!#REF!</definedName>
    <definedName name="ML">[3]ค่าขนส่ง!#REF!</definedName>
    <definedName name="mm">#REF!</definedName>
    <definedName name="oil">[18]Oil!$B$5:$G$1006</definedName>
    <definedName name="oil_C">[19]ข้อมูล!$C$9</definedName>
    <definedName name="P">[5]ค่างานต้นทุน!$H$95</definedName>
    <definedName name="pc">[3]ค่างานต้นทุน!#REF!</definedName>
    <definedName name="PC_wire">[3]ข้อมูลถนน!$AA$41</definedName>
    <definedName name="pipe100">[2]ค่างานต้นทุน!$H$159</definedName>
    <definedName name="pipe120">[2]ค่างานต้นทุน!$H$167</definedName>
    <definedName name="pipe150">[3]ค่างานต้นทุน!$I$673</definedName>
    <definedName name="pipe40">[3]ค่างานต้นทุน!$I$623</definedName>
    <definedName name="pipe40.1">[2]ค่างานต้นทุน!$H$134</definedName>
    <definedName name="pipe60">[2]ค่างานต้นทุน!$H$143</definedName>
    <definedName name="pipe80">[2]ค่างานต้นทุน!$H$151</definedName>
    <definedName name="pole12">#REF!</definedName>
    <definedName name="pole15">#REF!</definedName>
    <definedName name="prime">[2]ค่างานต้นทุน!$H$89</definedName>
    <definedName name="_xlnm.Print_Area" localSheetId="0">ปร.4!$A$1:$J$179</definedName>
    <definedName name="_xlnm.Print_Area" localSheetId="1">ปร.5!$A$1:$G$33</definedName>
    <definedName name="_xlnm.Print_Area">#REF!</definedName>
    <definedName name="PRINT_AREA_MI">#REF!</definedName>
    <definedName name="_xlnm.Print_Titles" localSheetId="0">ปร.4!$1:$10</definedName>
    <definedName name="PVCลอดเกาะสาย1">#REF!</definedName>
    <definedName name="PVCลอดเกาะสาย2">#REF!</definedName>
    <definedName name="rb6mm">[1]แหล่งวัสดุ!$F$23</definedName>
    <definedName name="rb9mm">[1]แหล่งวัสดุ!$F$24</definedName>
    <definedName name="RC_">[5]ค่าขนส่ง10ล้อ!$Z$84</definedName>
    <definedName name="rc_1">[5]ค่าขนส่งด้วยรถพ่วง!$O$92</definedName>
    <definedName name="s">#REF!</definedName>
    <definedName name="SB">[3]ค่าเสื่อมราคา!#REF!</definedName>
    <definedName name="SD30DB12">'[4]ต้นทุนcon,steel&amp;แบบ'!$J$224</definedName>
    <definedName name="SD30DB16">'[4]ต้นทุนcon,steel&amp;แบบ'!$J$232</definedName>
    <definedName name="SD30DB20">'[3]ต้นทุนcon,steel&amp;แบบ'!$J$240</definedName>
    <definedName name="SD30DB25">'[4]ต้นทุนcon,steel&amp;แบบ'!$J$248</definedName>
    <definedName name="sd30mm">#REF!</definedName>
    <definedName name="SD40_12">#REF!</definedName>
    <definedName name="SD40_16">#REF!</definedName>
    <definedName name="select">[2]ค่างานต้นทุน!$H$50</definedName>
    <definedName name="signdoh">#REF!</definedName>
    <definedName name="signdohf">#REF!</definedName>
    <definedName name="SP">[5]ค่าขนส่ง10ล้อ!$Z$26</definedName>
    <definedName name="sr24mm">#REF!</definedName>
    <definedName name="steel">#REF!</definedName>
    <definedName name="Strand12b">[20]ราคาวัสดุ!$F$63</definedName>
    <definedName name="Strand9b">#REF!</definedName>
    <definedName name="StrandPC7">[20]ราคาวัสดุ!$F$61</definedName>
    <definedName name="sumbride">[21]bq!#REF!</definedName>
    <definedName name="T">#REF!</definedName>
    <definedName name="Table_CostAnalysis">#REF!</definedName>
    <definedName name="Table_Factor_F_งานก่อสร้างอาคาร">#REF!</definedName>
    <definedName name="Table_pipe">#REF!</definedName>
    <definedName name="TableF_Bridge">#REF!</definedName>
    <definedName name="TableF_Way">#REF!</definedName>
    <definedName name="TC">[3]ค่าขนส่ง!#REF!</definedName>
    <definedName name="TF">#REF!</definedName>
    <definedName name="timber">[2]ค่างานต้นทุน!$H$474</definedName>
    <definedName name="TIME">[3]ค่าขนส่ง!#REF!</definedName>
    <definedName name="time1">[3]ค่าขนส่ง!#REF!</definedName>
    <definedName name="TonTrail">#REF!</definedName>
    <definedName name="TonTruck">#REF!</definedName>
    <definedName name="tonwheel">#REF!</definedName>
    <definedName name="tonwheel1">#REF!</definedName>
    <definedName name="Total_4">#REF!</definedName>
    <definedName name="total_กระดุมทอง">#REF!</definedName>
    <definedName name="total_จันทน์ผา">#REF!</definedName>
    <definedName name="total_ตีนเป็ด">#REF!</definedName>
    <definedName name="total_ปาล์มขวด">#REF!</definedName>
    <definedName name="total_ปาล์มน้ำมัน">#REF!</definedName>
    <definedName name="total_ปาล์มฟอกซ์เทล">#REF!</definedName>
    <definedName name="total_ปีป">#REF!</definedName>
    <definedName name="total_ลีลาวดี">#REF!</definedName>
    <definedName name="total_สนประดิพัทธ์">#REF!</definedName>
    <definedName name="TR">[3]ค่าเสื่อมราคา!#REF!</definedName>
    <definedName name="Traffic">[3]ค่างานต้นทุน!#REF!</definedName>
    <definedName name="trailor">#REF!</definedName>
    <definedName name="w">[22]ค่างานต้นทุน!$I$105</definedName>
    <definedName name="Wearing_Course">#REF!</definedName>
    <definedName name="wrn.รายละเอียดราคาประเมิน." hidden="1">{#N/A,#N/A,FALSE,"Cape Seal";#N/A,#N/A,FALSE,"MEMO"}</definedName>
    <definedName name="WT">[3]ค่าเสื่อมราคา!#REF!</definedName>
    <definedName name="X">[5]ค่างานต้นทุน!$H$79</definedName>
    <definedName name="Xs">[5]ค่างานต้นทุน!$H$80</definedName>
    <definedName name="Y">[5]ค่างานต้นทุน!$H$74</definedName>
    <definedName name="Yp">[5]ค่างานต้นทุน!$H$73</definedName>
    <definedName name="Ys">[5]ค่างานต้นทุน!$H$72</definedName>
    <definedName name="Z_0039314B_94C3_4CED_8023_8769C380B4B5_.wvu.Cols" localSheetId="0" hidden="1">ปร.4!#REF!,ปร.4!#REF!</definedName>
    <definedName name="Z_0039314B_94C3_4CED_8023_8769C380B4B5_.wvu.PrintArea" localSheetId="0" hidden="1">ปร.4!$A$1:$J$166</definedName>
    <definedName name="Z_0039314B_94C3_4CED_8023_8769C380B4B5_.wvu.Rows" localSheetId="0" hidden="1">ปร.4!#REF!,ปร.4!#REF!,ปร.4!$166:$166</definedName>
    <definedName name="Z_7FEE3807_425C_44A5_843E_C618F7370F5C_.wvu.Cols" localSheetId="0" hidden="1">ปร.4!#REF!,ปร.4!#REF!</definedName>
    <definedName name="Z_7FEE3807_425C_44A5_843E_C618F7370F5C_.wvu.PrintArea" localSheetId="0" hidden="1">ปร.4!$A$1:$J$166</definedName>
    <definedName name="Z_7FEE3807_425C_44A5_843E_C618F7370F5C_.wvu.Rows" localSheetId="0" hidden="1">ปร.4!#REF!,ปร.4!#REF!,ปร.4!$166:$166</definedName>
    <definedName name="zz">#REF!</definedName>
    <definedName name="ก">#REF!</definedName>
    <definedName name="กม.">[2]ค่างานต้นทุน!$H$490</definedName>
    <definedName name="กระดุมทองเลื้อย">#REF!</definedName>
    <definedName name="กรุย">[2]ค่างานต้นทุน!$H$5</definedName>
    <definedName name="กรุยทาง">[3]ระยะขนส่ง!$C$3</definedName>
    <definedName name="กรุยแนวทางและขุดตอ">#REF!</definedName>
    <definedName name="กาบหอยแครงแคระ">#REF!</definedName>
    <definedName name="กาบหอยแครงแคระ_">'[23]หมวด 10'!#REF!</definedName>
    <definedName name="ขนส่งคอนกรีต">#REF!</definedName>
    <definedName name="ขนส่งทราย">#REF!</definedName>
    <definedName name="ขนส่งปูนซีเมนต์">#REF!</definedName>
    <definedName name="ขนส่งลูกรัง">#REF!</definedName>
    <definedName name="ขนส่งวัสดุในที่ก่อสร้าง_10ล้อ">#REF!</definedName>
    <definedName name="ขนส่งส่วนกลาง_10ล้อ">#REF!</definedName>
    <definedName name="ขนส่งส่วนกลาง_รถพ่วง">#REF!</definedName>
    <definedName name="ขนส่งหิน">#REF!</definedName>
    <definedName name="ขนส่งเหล็ก">#REF!</definedName>
    <definedName name="ขนส่งแอสฟัลต์">#REF!</definedName>
    <definedName name="ขนาดโครงการ">[12]ราคาคอนกรีตต่อหน่วย!$B$3</definedName>
    <definedName name="ขนาดโครงการ2">#REF!</definedName>
    <definedName name="ขุดดิน">[10]FCalSH!$G$27</definedName>
    <definedName name="ขุดตัดดิน">#REF!</definedName>
    <definedName name="ขุดวัสดุไม่เหมาะสมและถมกลับ">#REF!</definedName>
    <definedName name="ค.1">#REF!</definedName>
    <definedName name="ค.2">#REF!</definedName>
    <definedName name="ค.3">#REF!</definedName>
    <definedName name="ค.4">#REF!</definedName>
    <definedName name="ค0">#REF!</definedName>
    <definedName name="ค1">[3]ค่างานต้นทุน!#REF!</definedName>
    <definedName name="ค2">[17]รายการประมาณราคาต่อหน่วย!#REF!</definedName>
    <definedName name="ค222">[24]รายการประมาณราคาต่อหน่วย!#REF!</definedName>
    <definedName name="ค2สะพาน">'[4]ต้นทุนcon,steel&amp;แบบ'!$J$141</definedName>
    <definedName name="ค3">[17]รายการประมาณราคาต่อหน่วย!#REF!</definedName>
    <definedName name="ค3ผิวทาง">'[3]ต้นทุนcon,steel&amp;แบบ'!$J$90</definedName>
    <definedName name="ค3สะพาน">'[3]ต้นทุนcon,steel&amp;แบบ'!$J$149</definedName>
    <definedName name="ค4สะพาน">'[4]ต้นทุนcon,steel&amp;แบบ'!$J$157</definedName>
    <definedName name="คค0">#REF!</definedName>
    <definedName name="คค1">#REF!</definedName>
    <definedName name="คค2">#REF!</definedName>
    <definedName name="คค3">#REF!</definedName>
    <definedName name="คค4">#REF!</definedName>
    <definedName name="คอนกรีต">#REF!</definedName>
    <definedName name="คอนกรีตหยาบ">[10]FCalSH!$G$21</definedName>
    <definedName name="ค่าขนดินตัด">[3]ระยะขนส่ง!$U$4</definedName>
    <definedName name="ค่าขนดินถม">[3]ระยะขนส่ง!$U$8</definedName>
    <definedName name="ค่าขนทราย">[3]ระยะขนส่ง!$AC$12</definedName>
    <definedName name="ค่าขนทรายถม">[3]ระยะขนส่ง!$AC$16</definedName>
    <definedName name="ค่าขนปูน">[3]ระยะขนส่ง!$AC$4</definedName>
    <definedName name="ค่าขนลูกรัง">[3]ระยะขนส่ง!$U$16</definedName>
    <definedName name="ค่าขนวัสดุคัดเลือก">[3]ระยะขนส่ง!$U$12</definedName>
    <definedName name="ค่าขนส่งจากส่วนกลาง">#REF!</definedName>
    <definedName name="ค่าขนส่งท่อ">[3]ระยะขนส่ง!$AG$16</definedName>
    <definedName name="ค่าขนส่งในแหล่งก่อสร้าง">#REF!</definedName>
    <definedName name="ค่าขนส่งปูนซีเมนต์">#REF!</definedName>
    <definedName name="ค่าขนส่งยาง">#REF!</definedName>
    <definedName name="ค่าขนส่งลูกรัง">#REF!</definedName>
    <definedName name="ค่าขนส่งวัสดุอื่นๆ">#REF!</definedName>
    <definedName name="ค่าขนส่งเหล็กเส้น">#REF!</definedName>
    <definedName name="ค่าขนหิน12">[3]ระยะขนส่ง!$Y$12</definedName>
    <definedName name="ค่าขนหินคลุก">[3]ระยะขนส่ง!$Y$4</definedName>
    <definedName name="ค่าขนหินผสม">[3]ระยะขนส่ง!$Y$8</definedName>
    <definedName name="ค่าขนเหล็ก">[3]ระยะขนส่ง!$AC$8</definedName>
    <definedName name="ค่าขนแอสฟัลท์">[3]ระยะขนส่ง!$AG$4</definedName>
    <definedName name="ค่างานไม้แบบงานรางระบายน้ำ">#REF!</definedName>
    <definedName name="ค่างานไม้แบบทั่วไป">#REF!</definedName>
    <definedName name="ค่างานไม้แบบอย่างง่าย">#REF!</definedName>
    <definedName name="ค่างานเหล็ก">#REF!</definedName>
    <definedName name="ค่าติดตั้งเครื่องคอน">'[3]ต้นทุนcon,steel&amp;แบบ'!$E$32</definedName>
    <definedName name="ค่าติดตั้งแบบ">[3]ข้อมูลถนน!$AM$16</definedName>
    <definedName name="คานขวาง_I_30">#REF!</definedName>
    <definedName name="คานขวาง_I20">#REF!</definedName>
    <definedName name="ค่ายาแนวท่อ">'[3]ต้นทุนcon,steel&amp;แบบ'!$J$117</definedName>
    <definedName name="ค่าแรงขุดดินฐานราก">[3]ข้อมูลถนน!$AM$9</definedName>
    <definedName name="ค่าแรงคอนกรีตหยาบ">[3]ข้อมูลถนน!$AM$11</definedName>
    <definedName name="ค่าแรงเหล็กเสริม">[4]ข้อมูล!$AM$19</definedName>
    <definedName name="งานBORROW_EXCAVATION">'[11]หมวด 2'!#REF!</definedName>
    <definedName name="งานCEMENT_MODIFIED_CRUSHED_ROCK_BASE">#REF!</definedName>
    <definedName name="งานCRUSHED_GRAVEL_AGGEGATE">#REF!</definedName>
    <definedName name="งานDRAINAGE_EXCAVATION">'[11]หมวด 2'!#REF!</definedName>
    <definedName name="งานEARTH_EXCAVATION">'[11]หมวด 2'!#REF!</definedName>
    <definedName name="งานHARD_ROCK_EXCAVATION">'[11]หมวด 2'!#REF!</definedName>
    <definedName name="งานMUCK_EXCAVATION">'[11]หมวด 2'!#REF!</definedName>
    <definedName name="งานSOFT_ROCK_EXCAVATION">'[11]หมวด 2'!#REF!</definedName>
    <definedName name="งานSOIL_AGGREGATE_SHOULDER">#REF!</definedName>
    <definedName name="งานSOIL_CEMENT_BASE">#REF!</definedName>
    <definedName name="งานUNCLASSIFIED_EXCAVATION">'[11]หมวด 2'!#REF!</definedName>
    <definedName name="งานUNSUITABLE_EXCAVATION">'[11]หมวด 2'!#REF!</definedName>
    <definedName name="งานกำแพงปลายท่อขนาด1_0.60ม.">'[11]หมวด 6(2)'!#REF!</definedName>
    <definedName name="งานกำแพงปลายท่อขนาด1_0.80ม.">'[11]หมวด 6(2)'!#REF!</definedName>
    <definedName name="งานกำแพงปลายท่อขนาด1_1.00ม.">'[11]หมวด 6(2)'!#REF!</definedName>
    <definedName name="งานกำแพงปลายท่อขนาด1_1.20ม.">'[11]หมวด 6(2)'!#REF!</definedName>
    <definedName name="งานกำแพงปลายท่อขนาด1_1.50ม.">'[11]หมวด 6(2)'!#REF!</definedName>
    <definedName name="งานกำแพงปลายท่อขนาด2_0.60ม.">'[11]หมวด 6(2)'!#REF!</definedName>
    <definedName name="งานกำแพงปลายท่อขนาด2_0.80ม.">'[11]หมวด 6(2)'!#REF!</definedName>
    <definedName name="งานกำแพงปลายท่อขนาด2_1.00ม.">'[11]หมวด 6(2)'!#REF!</definedName>
    <definedName name="งานกำแพงปลายท่อขนาด2_1.20ม.">'[11]หมวด 6(2)'!#REF!</definedName>
    <definedName name="งานกำแพงปลายท่อขนาด2_1.50ม.">'[11]หมวด 6(2)'!#REF!</definedName>
    <definedName name="งานกำแพงปลายท่อขนาด3_0.60ม.">'[11]หมวด 6(2)'!#REF!</definedName>
    <definedName name="งานกำแพงปลายท่อขนาด3_0.80ม.">'[11]หมวด 6(2)'!#REF!</definedName>
    <definedName name="งานกำแพงปลายท่อขนาด3_1.00ม.">'[11]หมวด 6(2)'!#REF!</definedName>
    <definedName name="งานกำแพงปลายท่อขนาด3_1.20ม.">'[11]หมวด 6(2)'!#REF!</definedName>
    <definedName name="งานกำแพงปลายท่อขนาด3_1.50ม.">'[11]หมวด 6(2)'!#REF!</definedName>
    <definedName name="งานขุดคูระบายน้ำ">#REF!</definedName>
    <definedName name="งานขุดดิน">[3]ข้อมูลถนน!#REF!</definedName>
    <definedName name="งานขุดบริเวณดินอ่อน">#REF!</definedName>
    <definedName name="งานโครงสร้างแท่นวางและกะบะต้นไม้">#REF!</definedName>
    <definedName name="งานโครงสร้างวงเวียนน้ำพุ">#REF!</definedName>
    <definedName name="งานดินคลุมผิวหนา10ซม.">'[11]หมวด 6(2)'!#REF!</definedName>
    <definedName name="งานดินตัด">#REF!</definedName>
    <definedName name="งานดินถมที่เกาะกลางใต้ทางเท้าและกำแพงกันดิน">#REF!</definedName>
    <definedName name="งานตกแต่งทางสถาปัตยกรรมงานเคลื่อนย้ายซ่อมแซมและติดตั้งรูปปั้น">#REF!</definedName>
    <definedName name="งานตกแต่งทางสถาปัตยกรรมม้านิลมังกร">#REF!</definedName>
    <definedName name="งานถมดินคันทาง">#REF!</definedName>
    <definedName name="งานทรายถม">#REF!</definedName>
    <definedName name="งานทางเท้า">#REF!</definedName>
    <definedName name="งานบ่อพัก">'[11]หมวด 6(2)'!#REF!</definedName>
    <definedName name="งานปลูกหญ้า">'[23]หมวด 10'!#REF!</definedName>
    <definedName name="งานปูบล็อกพื้นทางเท้าลายศิลาแปดเหลี่ยม">#REF!</definedName>
    <definedName name="งานปูบล็อกพื้นทางเท้าลายสี่เหลี่ยมผสม">#REF!</definedName>
    <definedName name="งานปูแผ่นพื้นทางเท้า">'[11]หมวด 6(2)'!#REF!</definedName>
    <definedName name="งานผิวทรายล้างกำแพงกันดิน">'[6]ข้อ10..'!#REF!</definedName>
    <definedName name="งานผิวหินทรายกำแพงกันดิน">'[6]ข้อ10..'!#REF!</definedName>
    <definedName name="งานแผ่นผิวทางคอนกรีตเสริมเหล็ก">#REF!</definedName>
    <definedName name="งานพื้นทางหินคลุก">#REF!</definedName>
    <definedName name="งานภูมิสถาปัตยกรรม">#REF!</definedName>
    <definedName name="งานรองพื้นทางชนิดลูกรัง">#REF!</definedName>
    <definedName name="งานรองพื้นทางชนิดหินคลุก">#REF!</definedName>
    <definedName name="งานระบบประปา">#REF!</definedName>
    <definedName name="งานระบบประปาสุขาภิบาลระบบกรองน้ำและระบบน้ำพุ">#REF!</definedName>
    <definedName name="งานระบบไฟฟ้าแสงสว่าง">#REF!</definedName>
    <definedName name="งานรางระบายน้ำ_คสล.รูปตัววี">'[11]หมวด 6(2)'!#REF!</definedName>
    <definedName name="งานรื้อผิวจราจรลาดยาง">#REF!</definedName>
    <definedName name="งานเรียงหิน">#REF!</definedName>
    <definedName name="งานวัสดุคัดเลือก_ก">'[11]หมวด 2'!#REF!</definedName>
    <definedName name="งานสถาปัตยกรรมห้องปั๊มน้ำ">'[6]ข้อ10..'!#REF!</definedName>
    <definedName name="งานสะพานคอนกรีตเสริมเหล็ก">#REF!</definedName>
    <definedName name="งานสาธารณูปโภค">#REF!</definedName>
    <definedName name="เงินจ่ายล่วงหน้า">[25]รายละเอียดโครงการ!$B$18</definedName>
    <definedName name="เงินประกันผลงาน">[25]รายละเอียดโครงการ!$B$20</definedName>
    <definedName name="จันทน์ผา">#REF!</definedName>
    <definedName name="ชาฮกเกี๊ยน">#REF!</definedName>
    <definedName name="ชื่อโครงการ">[12]ราคาคอนกรีตต่อหน่วย!$A$2</definedName>
    <definedName name="ซิกก้า">#REF!</definedName>
    <definedName name="ด">#REF!</definedName>
    <definedName name="ดดินและการถมกลับสำหรับงานฐานราก">#REF!</definedName>
    <definedName name="ดอกเบี้ยเงินกู้">[25]รายละเอียดโครงการ!$B$19</definedName>
    <definedName name="ดาดคอนกรีต">#REF!</definedName>
    <definedName name="ดินตัด">#REF!</definedName>
    <definedName name="ดินถม_ใช้วัสดุงานดินตัด">#REF!</definedName>
    <definedName name="ดินปลูกต้นไม้">[26]ราคาต้นไม้!$H$21</definedName>
    <definedName name="ต1_60">[2]ค่างานต้นทุน!$H$301</definedName>
    <definedName name="ต1_ต46">[3]ค่างานต้นทุน!#REF!</definedName>
    <definedName name="ต1ต76">[2]ค่างานต้นทุน!$H$356</definedName>
    <definedName name="ต47_ต48">[3]ค่างานต้นทุน!#REF!</definedName>
    <definedName name="ต49">[3]ค่างานต้นทุน!#REF!</definedName>
    <definedName name="ต50">[3]ค่างานต้นทุน!#REF!</definedName>
    <definedName name="ต51">[3]ค่างานต้นทุน!#REF!</definedName>
    <definedName name="ต52">[3]ค่างานต้นทุน!#REF!</definedName>
    <definedName name="ต61">[2]ค่างานต้นทุน!$H$306</definedName>
    <definedName name="ต63">[2]ค่างานต้นทุน!$H$311</definedName>
    <definedName name="ต64">[2]ค่างานต้นทุน!$H$316</definedName>
    <definedName name="ต65">[2]ค่างานต้นทุน!$H$321</definedName>
    <definedName name="ต69">[2]ค่างานต้นทุน!$H$326</definedName>
    <definedName name="ต71">[2]ค่างานต้นทุน!$H$331</definedName>
    <definedName name="ต74">[2]ค่างานต้นทุน!$H$336</definedName>
    <definedName name="ต76">[2]ค่างานต้นทุน!$H$341</definedName>
    <definedName name="ต77">[2]ค่างานต้นทุน!$H$346</definedName>
    <definedName name="ต78">[2]ค่างานต้นทุน!$H$351</definedName>
    <definedName name="ต้น_ก้ามกุ้งสีทอง">#REF!</definedName>
    <definedName name="ต้น_เข็ม">#REF!</definedName>
    <definedName name="ต้น_จั๋ง">#REF!</definedName>
    <definedName name="ต้น_ชมพูพันธ์ทิพย์">#REF!</definedName>
    <definedName name="ต้น_บานบุรีเหลือง">#REF!</definedName>
    <definedName name="ต้น_ปาล์มยักษ์">#REF!</definedName>
    <definedName name="ต้น_โพทะเล">#REF!</definedName>
    <definedName name="ต้น_มะพร้าว">#REF!</definedName>
    <definedName name="ต้น_ลีลาวดีขาว">#REF!</definedName>
    <definedName name="ต้น_ลีลาวดีชมพู">#REF!</definedName>
    <definedName name="ต้น_สังกรณี">#REF!</definedName>
    <definedName name="ต้น_เสม็ดขาว">#REF!</definedName>
    <definedName name="ต้น_หมากเขียว">#REF!</definedName>
    <definedName name="ต้น_หางนกยูงฝรั่ง">#REF!</definedName>
    <definedName name="ต้น_อะเมซอน">#REF!</definedName>
    <definedName name="ต้นลีลาวดีขาว">#REF!</definedName>
    <definedName name="ต้นลีลาวดีชมพู">#REF!</definedName>
    <definedName name="ตารางขนส่ง">#REF!</definedName>
    <definedName name="ต่าแรงงานถมดินคันทาง">'[11]หมวด 2'!#REF!</definedName>
    <definedName name="เตยทะเล">#REF!</definedName>
    <definedName name="ถุงดิน">#REF!</definedName>
    <definedName name="ทรายถม">#REF!</definedName>
    <definedName name="ทรายรองคอนกรีต">#REF!</definedName>
    <definedName name="ท่อคสล.ขนาดเส้นผ่านศูนย์กลาง0.60ม">'[11]หมวด 6(2)'!#REF!</definedName>
    <definedName name="ท่อคู่_0.8_skew0">#REF!</definedName>
    <definedName name="ท่อคู่_0.8_skew15">#REF!</definedName>
    <definedName name="ท่อคู่_1.0_skew0">#REF!</definedName>
    <definedName name="ท่อคู่_1.0_skew30">#REF!</definedName>
    <definedName name="ท่อคู่_1.2_skew0">#REF!</definedName>
    <definedName name="ท่อคู่_1.2_skew15">#REF!</definedName>
    <definedName name="ท่อคู่_1.2_skew45">#REF!</definedName>
    <definedName name="ท่อเดี่ยว_0.8_skew0">#REF!</definedName>
    <definedName name="ท่อและอื่นๆในอำเภอเมือง">#REF!</definedName>
    <definedName name="ไทรยอดทอง">#REF!</definedName>
    <definedName name="น_1">#REF!</definedName>
    <definedName name="น_2">#REF!</definedName>
    <definedName name="น_3">#REF!</definedName>
    <definedName name="น_4">#REF!</definedName>
    <definedName name="น_5">#REF!</definedName>
    <definedName name="น1">[2]ค่างานต้นทุน!$H$361</definedName>
    <definedName name="น1น2_1">[2]ค่างานต้นทุน!$H$366</definedName>
    <definedName name="น1น2_2">[2]ค่างานต้นทุน!$H$371</definedName>
    <definedName name="น1น2_3">[2]ค่างานต้นทุน!$H$376</definedName>
    <definedName name="น2">[3]ค่างานต้นทุน!#REF!</definedName>
    <definedName name="น3">[2]ค่างานต้นทุน!$H$381</definedName>
    <definedName name="น4">[2]ค่างานต้นทุน!$H$386</definedName>
    <definedName name="น5">[2]ค่างานต้นทุน!$H$391</definedName>
    <definedName name="บ_ต">[2]ค่างานต้นทุน!$H$462</definedName>
    <definedName name="บ1">[2]ค่างานต้นทุน!$H$286</definedName>
    <definedName name="บ2">[2]ค่างานต้นทุน!$H$291</definedName>
    <definedName name="บ3_36">[2]ค่างานต้นทุน!$H$296</definedName>
    <definedName name="บ3_บ36">[3]ค่างานต้นทุน!#REF!</definedName>
    <definedName name="บุษบาฮาวาย">#REF!</definedName>
    <definedName name="แบบ">#REF!</definedName>
    <definedName name="ป">#REF!</definedName>
    <definedName name="ปก">#REF!</definedName>
    <definedName name="ปกใหม่">#REF!</definedName>
    <definedName name="ปรับ">[2]ค่างานต้นทุน!$H$7</definedName>
    <definedName name="ปลูกหญ้าแบบพ่นเมล็ด">'[11]หมวด 6(2)'!#REF!</definedName>
    <definedName name="ปลูกหญ้าปูแผ่น">[6]ข้อ6!$M$449</definedName>
    <definedName name="ปลูกหญ้าปูแผ่น_">#REF!</definedName>
    <definedName name="ปากท่อ1_100">[2]ค่างานต้นทุน!$H$553</definedName>
    <definedName name="ปากท่อ1_120">[2]ค่างานต้นทุน!$H$574</definedName>
    <definedName name="ปากท่อ1_60">[2]ค่างานต้นทุน!$H$511</definedName>
    <definedName name="ปากท่อ1_80">[2]ค่างานต้นทุน!$H$532</definedName>
    <definedName name="ปากท่อ2_100">[2]ค่างานต้นทุน!$H$560</definedName>
    <definedName name="ปากท่อ2_120">[2]ค่างานต้นทุน!$H$581</definedName>
    <definedName name="ปากท่อ2_60">[2]ค่างานต้นทุน!$H$518</definedName>
    <definedName name="ปากท่อ2_80">[2]ค่างานต้นทุน!$H$539</definedName>
    <definedName name="ปากท่อ3_100">[2]ค่างานต้นทุน!$H$567</definedName>
    <definedName name="ปากท่อ3_120">[2]ค่างานต้นทุน!$H$588</definedName>
    <definedName name="ปากท่อ3_60">[2]ค่างานต้นทุน!$H$525</definedName>
    <definedName name="ปากท่อ3_80">[2]ค่างานต้นทุน!$H$546</definedName>
    <definedName name="ป้ายก">[2]ค่างานต้นทุน!$H$464</definedName>
    <definedName name="ปาล์มขวด">#REF!</definedName>
    <definedName name="ปาล์มขวด_">'[23]หมวด 10'!#REF!</definedName>
    <definedName name="ปาล์มน้ำมัน">#REF!</definedName>
    <definedName name="ปาล์มฟ๊อกเทล">#REF!</definedName>
    <definedName name="ปาล์มยักษ์">#REF!</definedName>
    <definedName name="ปาล์มสิบสองปันนา">#REF!</definedName>
    <definedName name="ปาล์มสิบสองปันนา_">'[23]หมวด 10'!#REF!</definedName>
    <definedName name="ปูนทราย">[17]รายการประมาณราคาต่อหน่วย!#REF!</definedName>
    <definedName name="ปูนยาแนว">#REF!</definedName>
    <definedName name="ผ">#REF!</definedName>
    <definedName name="ผักบุ้งทะเล">#REF!</definedName>
    <definedName name="พลับพลึงตีนเป็ด">#REF!</definedName>
    <definedName name="พลับพลึงหางหนู">#REF!</definedName>
    <definedName name="พลูฉลุ">#REF!</definedName>
    <definedName name="พื้นทาง">[2]ค่างานต้นทุน!$H$69</definedName>
    <definedName name="พื้นสะพานคอนกรีตช่วง_20_เมตร">#REF!</definedName>
    <definedName name="พื้นสะพานคอนกรีตช่วง30เมตร">#REF!</definedName>
    <definedName name="เฟื่องฟ้าพุ่ม">#REF!</definedName>
    <definedName name="ภูมิอากาศ">[3]ระยะขนส่ง!$C$2</definedName>
    <definedName name="ไม้แบบ">[13]ราคาวัสดุ!$F$40</definedName>
    <definedName name="ไม้แบบ1">'[3]ต้นทุนcon,steel&amp;แบบ'!$J$324</definedName>
    <definedName name="ไม้แบบ2">'[4]ต้นทุนcon,steel&amp;แบบ'!$J$328</definedName>
    <definedName name="ไม้แบบ3">'[3]ต้นทุนcon,steel&amp;แบบ'!$J$350</definedName>
    <definedName name="ย">#REF!</definedName>
    <definedName name="ย้ายหมุดกวี">#REF!</definedName>
    <definedName name="รวมงานโครงสร้างทาง">#REF!</definedName>
    <definedName name="รวมงานดิน">#REF!</definedName>
    <definedName name="รวมงานดินย่อย_ยอดยกไป">[27]BOQ!#REF!</definedName>
    <definedName name="รวมงานเบ็ดเตล็ด">#REF!</definedName>
    <definedName name="รวมงานระบบประปา">#REF!</definedName>
    <definedName name="รวมงานระบบไฟฟ้าแสงสว่าง">#REF!</definedName>
    <definedName name="รวมงานสาธารณูปโภค">#REF!</definedName>
    <definedName name="รวมย่อยงานโครงสร้างทาง_ยอดยกไป">[27]BOQ!#REF!</definedName>
    <definedName name="รวมย่อยงานเบ็ดเตล็ด_ยอดยกไป">[27]BOQ!#REF!</definedName>
    <definedName name="รวมย่อยงานเบ็ดเตล็ด_ยอดยกไป_4">[27]BOQ!#REF!</definedName>
    <definedName name="รวมย่อยงานระบบประปา1">#REF!</definedName>
    <definedName name="รวมย่อยงานระบบประปา10">#REF!</definedName>
    <definedName name="รวมย่อยงานระบบประปา11">#REF!</definedName>
    <definedName name="รวมย่อยงานระบบประปา2">#REF!</definedName>
    <definedName name="รวมย่อยงานระบบประปา3">#REF!</definedName>
    <definedName name="รวมย่อยงานระบบประปา4">#REF!</definedName>
    <definedName name="รวมย่อยงานระบบประปา5">#REF!</definedName>
    <definedName name="รวมย่อยงานระบบประปา6">#REF!</definedName>
    <definedName name="รวมย่อยงานระบบประปา7">#REF!</definedName>
    <definedName name="รวมย่อยงานระบบประปา8">#REF!</definedName>
    <definedName name="รวมย่อยงานระบบประปา9">#REF!</definedName>
    <definedName name="รวมย่อยงานระบบไฟฟ้าสนามบิน1">#REF!</definedName>
    <definedName name="รวมย่อยงานระบบไฟฟ้าสนามบิน2">#REF!</definedName>
    <definedName name="รวมย่อยงานระบบไฟฟ้าสนามบิน3">#REF!</definedName>
    <definedName name="รวมย่อยงานระบบไฟฟ้าสนามบิน4">#REF!</definedName>
    <definedName name="รวมย่อยงานระบบไฟฟ้าสนามบิน5">#REF!</definedName>
    <definedName name="รวมย่อยงานระบบไฟฟ้าสนามบิน6">#REF!</definedName>
    <definedName name="รวมย่อยงานระบบไฟฟ้าแสงสว่างอาคารAFL_1">#REF!</definedName>
    <definedName name="รวมย่อยงานระบบไฟฟ้าแสงสว่างอาคารAFL_2">#REF!</definedName>
    <definedName name="รวมย่อยราคางานเบ็ดเตล็ด1">#REF!</definedName>
    <definedName name="รวมย่อยราคางานเบ็ดเตล็ด2">#REF!</definedName>
    <definedName name="รวมราคา_I_30_ทั้งหมด">#REF!</definedName>
    <definedName name="รวมราคางานโครงสร้าง">#REF!</definedName>
    <definedName name="รวมราคางานโครงสรางทาง">#REF!</definedName>
    <definedName name="รวมราคางานดิน">#REF!</definedName>
    <definedName name="รวมราคางานทั่วไป">#REF!</definedName>
    <definedName name="รวมราคางานเบ็ดเตล็ด">#REF!</definedName>
    <definedName name="รวมศาลาA">#REF!</definedName>
    <definedName name="รวมหมวด1">#REF!</definedName>
    <definedName name="รวมหมวด10">#REF!</definedName>
    <definedName name="รวมหมวด10คูณ_factorF">#REF!</definedName>
    <definedName name="รวมหมวด1คูณ_factorF">#REF!</definedName>
    <definedName name="รวมหมวด2">#REF!</definedName>
    <definedName name="รวมหมวด2คูณ_factorF">#REF!</definedName>
    <definedName name="รวมหมวด3">#REF!</definedName>
    <definedName name="รวมหมวด3คูณ_factorF">#REF!</definedName>
    <definedName name="รวมหมวด5">#REF!</definedName>
    <definedName name="รวมหมวด6">#REF!</definedName>
    <definedName name="รวมหมวด6คูณ_factorF">#REF!</definedName>
    <definedName name="รวมหมวด7">#REF!</definedName>
    <definedName name="รวมหมวด7คูณ_factorF">#REF!</definedName>
    <definedName name="รวมหมวด8">#REF!</definedName>
    <definedName name="รวมหมวด8คูณ_factorF">#REF!</definedName>
    <definedName name="รวมหมวด9">#REF!</definedName>
    <definedName name="รวมหมวด9คูณ_factorF">#REF!</definedName>
    <definedName name="รองพื้นทาง">[2]ค่างานต้นทุน!$H$60</definedName>
    <definedName name="รองพื้นทางชนิดหินคลุก">#REF!</definedName>
    <definedName name="ระยะดินตัด">[3]ระยะขนส่ง!$S$4</definedName>
    <definedName name="ระยะดินถม">[3]ระยะขนส่ง!$S$8</definedName>
    <definedName name="ระยะทรายถม">[3]ระยะขนส่ง!$AA$16</definedName>
    <definedName name="ระยะทรายหยาบ">[3]ระยะขนส่ง!$AA$12</definedName>
    <definedName name="ระยะทางขนส่งคอนกรีต">#REF!</definedName>
    <definedName name="ระยะปูนต์">[3]ระยะขนส่ง!$AA$4</definedName>
    <definedName name="ระยะลวดอัดแรง">[3]ระยะขนส่ง!$AE$8</definedName>
    <definedName name="ระยะลูกรัง">[3]ระยะขนส่ง!$S$16</definedName>
    <definedName name="ระยะวัสดุคัดเลือก">[3]ระยะขนส่ง!$S$12</definedName>
    <definedName name="ระยะหิน12">[3]ระยะขนส่ง!$W$12</definedName>
    <definedName name="ระยะหินคลุก">[3]ระยะขนส่ง!$W$4</definedName>
    <definedName name="ระยะหินผสม">[3]ระยะขนส่ง!$W$8</definedName>
    <definedName name="ระยะเหล็กเส้น">[3]ระยะขนส่ง!$AA$8</definedName>
    <definedName name="ระยะแอสฟัลท์">[3]ระยะขนส่ง!$AE$4</definedName>
    <definedName name="ราคาเข็ม0.40X0.40ต่อเมตร">#REF!</definedName>
    <definedName name="ราคาเข็ม0.50X0.50ต่อเมตร">#REF!</definedName>
    <definedName name="ราคาคอนกรีต150">[16]unitcost!$Q$512</definedName>
    <definedName name="ราคาคอนกรีตค2">[28]ราคาวัสดุ!$H$38</definedName>
    <definedName name="ราคาคอนกรีตค3">[28]ราคาวัสดุ!$H$44</definedName>
    <definedName name="ราคาคอนกรีตค4">[28]ราคาวัสดุ!$H$50</definedName>
    <definedName name="ราคาค่าขนส่งคอนกรีต">#REF!</definedName>
    <definedName name="ราคาดินตัด">#REF!</definedName>
    <definedName name="ราคาดินถม">[3]ระยะขนส่ง!$U$8</definedName>
    <definedName name="ราคาทรายถม">#REF!</definedName>
    <definedName name="ราคาทรายผสม">'[3]ต้นทุนcon,steel&amp;แบบ'!$H$19</definedName>
    <definedName name="ราคาทรายหยาบ">[3]ระยะขนส่ง!$AC$12</definedName>
    <definedName name="ราคาปูนซิเมนต์">'[3]ต้นทุนcon,steel&amp;แบบ'!$H$13</definedName>
    <definedName name="ราคาปูนต์">[3]ระยะขนส่ง!$AC$4</definedName>
    <definedName name="ราคาลวดเหล็กอัดแรงชนิดเดี่ยว">[11]ราคาวัสดุ!$D$62</definedName>
    <definedName name="ราคาลูกรัง">[3]ระยะขนส่ง!$U$16</definedName>
    <definedName name="ราคาวัสดุคัดเลือก">[3]ระยะขนส่ง!$U$12</definedName>
    <definedName name="ราคาหิน12">[3]ระยะขนส่ง!$Y$12</definedName>
    <definedName name="ราคาหินคลุก">[3]ระยะขนส่ง!$Y$4</definedName>
    <definedName name="ราคาหินผสม">#REF!</definedName>
    <definedName name="ราคาหินผสมคอน">'[3]ต้นทุนcon,steel&amp;แบบ'!$H$25</definedName>
    <definedName name="ราคาเหล็กข้ออ้อยSD40DB12">[11]ราคาวัสดุ!$D$53</definedName>
    <definedName name="ราคาเหล็กข้ออ้อยSD40DB16">[11]ราคาวัสดุ!$D$54</definedName>
    <definedName name="ราคาเหล็กข้ออ้อยSD40DB20">[11]ราคาวัสดุ!$D$55</definedName>
    <definedName name="ราคาเหล็กข้ออ้อยSD40DB25">[11]ราคาวัสดุ!$D$56</definedName>
    <definedName name="ราคาเหล็กข้ออ้อยSD40DB28">[11]ราคาวัสดุ!$D$57</definedName>
    <definedName name="ราคาเหล็กเส้น">#REF!</definedName>
    <definedName name="ราคาเหล็กเส้นกลมSR24RB12">[11]ราคาวัสดุ!$D$48</definedName>
    <definedName name="ราคาเหล็กเส้นกลมSR24RB15">[11]ราคาวัสดุ!$D$49</definedName>
    <definedName name="ราคาเหล็กเส้นกลมSR24RB19">[11]ราคาวัสดุ!$D$50</definedName>
    <definedName name="ราคาเหล็กเส้นกลมSR24RB25">[11]ราคาวัสดุ!$D$51</definedName>
    <definedName name="ราคาเหล็กเส้นกลมSR24RB6">[11]ราคาวัสดุ!$D$46</definedName>
    <definedName name="ราคาเหล็กเส้นกลมSR24RB9">[11]ราคาวัสดุ!$D$47</definedName>
    <definedName name="ราคาแอสฟัลท์">#REF!</definedName>
    <definedName name="รางระบายน้ำ">#REF!</definedName>
    <definedName name="รางระบายน้ำบนลาดดินตัด">#REF!</definedName>
    <definedName name="รูป_สี่เหลี่ยมคางหมู_ขนาด3.0x0.5ม.">'[11]หมวด 6(2)'!#REF!</definedName>
    <definedName name="รูป_สี่เหลี่ยมคางหมู_ขนาด4.0x1.0ม.">'[11]หมวด 6(2)'!#REF!</definedName>
    <definedName name="รูป_สี่เหลี่ยมคางหมู_ขนาด6.0x1.0ม.">'[11]หมวด 6(2)'!#REF!</definedName>
    <definedName name="เรือ_ขนคอนกรีต">#REF!</definedName>
    <definedName name="เรือ_ขนดิน">#REF!</definedName>
    <definedName name="เรือ_ขนต้นไม้">#REF!</definedName>
    <definedName name="เรือ_ขนทราย">#REF!</definedName>
    <definedName name="เรือ_ขนท่อระบายน้ำ">#REF!</definedName>
    <definedName name="เรือ_ขนปูน">#REF!</definedName>
    <definedName name="เรือ_ขนยางมะตอย">#REF!</definedName>
    <definedName name="เรือ_ขนวัสดุทางสถาปัตยกรรม">#REF!</definedName>
    <definedName name="เรือ_ขนวัสดุไฟฟ้า">#REF!</definedName>
    <definedName name="เรือ_ขนวัสดุสุขาภิบาล">#REF!</definedName>
    <definedName name="เรือ_ขนเหล็ก">#REF!</definedName>
    <definedName name="ล">#REF!</definedName>
    <definedName name="ลบ.ม.">#REF!</definedName>
    <definedName name="ลวดผูกเหล็ก">[4]ข้อมูล!$L$132</definedName>
    <definedName name="ว">#REF!</definedName>
    <definedName name="เศรษฐีมาเลเซีย">#REF!</definedName>
    <definedName name="ส">#REF!</definedName>
    <definedName name="ส1">[3]ค่างานต้นทุน!#REF!</definedName>
    <definedName name="ส2">[3]ค่างานต้นทุน!#REF!</definedName>
    <definedName name="ส3">[3]ค่างานต้นทุน!#REF!</definedName>
    <definedName name="ส4">[3]ค่างานต้นทุน!#REF!</definedName>
    <definedName name="สกัดหัวเสาเข็ม">[10]FCalSH!$G$20</definedName>
    <definedName name="สนประดิพัทธ์">#REF!</definedName>
    <definedName name="สนประดิพัทธ์_">'[23]หมวด 10'!#REF!</definedName>
    <definedName name="สรุปเข็มท่าเทียบเรือ">#REF!</definedName>
    <definedName name="สรุปโครงสร้างท่าเทียบเรือ">#REF!</definedName>
    <definedName name="สรุปไฟฟ้าท่าเทียบเรือ">#REF!</definedName>
    <definedName name="สรุปศาลาB">#REF!</definedName>
    <definedName name="สรุปสถาปัตยกรรมท่าเทียบเรือ">#REF!</definedName>
    <definedName name="สรุปสุขาภิบาลท่าเทียบเรือ">#REF!</definedName>
    <definedName name="สี">[2]ค่างานต้นทุน!#REF!</definedName>
    <definedName name="หญ้า">[2]ค่างานต้นทุน!$H$175</definedName>
    <definedName name="หนวดปลาหมึกเคราะ">#REF!</definedName>
    <definedName name="หลัก">[2]ค่างานต้นทุน!$H$482</definedName>
    <definedName name="หห">#REF!</definedName>
    <definedName name="ห้องน้าท้ายเกาะ">#REF!</definedName>
    <definedName name="หินriprap">[29]ราคาวัสดุ!$F$28</definedName>
    <definedName name="หินเกล็ด">#REF!</definedName>
    <definedName name="หินคลุก">[6]ราคาวัสดุ!$F$27</definedName>
    <definedName name="เหล็ก">#REF!</definedName>
    <definedName name="อินทผาลัมใบเงิน">#REF!</definedName>
    <definedName name="อินทผาลัมใบเงิน_">'[23]หมวด 10'!#REF!</definedName>
    <definedName name="านรื้อผิวจราจรคอนกรีต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2" l="1"/>
  <c r="D178" i="1"/>
  <c r="G167" i="1"/>
  <c r="I165" i="1"/>
  <c r="J165" i="1" s="1"/>
  <c r="G165" i="1"/>
  <c r="H164" i="1"/>
  <c r="F164" i="1"/>
  <c r="I164" i="1" s="1"/>
  <c r="J164" i="1" s="1"/>
  <c r="H163" i="1"/>
  <c r="F163" i="1"/>
  <c r="G163" i="1" s="1"/>
  <c r="H162" i="1"/>
  <c r="F162" i="1"/>
  <c r="G162" i="1" s="1"/>
  <c r="H161" i="1"/>
  <c r="F161" i="1"/>
  <c r="H160" i="1"/>
  <c r="F160" i="1"/>
  <c r="G160" i="1" s="1"/>
  <c r="H159" i="1"/>
  <c r="F159" i="1"/>
  <c r="G159" i="1" s="1"/>
  <c r="H158" i="1"/>
  <c r="F158" i="1"/>
  <c r="H157" i="1"/>
  <c r="F157" i="1"/>
  <c r="H156" i="1"/>
  <c r="F156" i="1"/>
  <c r="H155" i="1"/>
  <c r="F155" i="1"/>
  <c r="I155" i="1" s="1"/>
  <c r="J155" i="1" s="1"/>
  <c r="H154" i="1"/>
  <c r="F154" i="1"/>
  <c r="G154" i="1" s="1"/>
  <c r="H153" i="1"/>
  <c r="F153" i="1"/>
  <c r="I153" i="1" s="1"/>
  <c r="J153" i="1" s="1"/>
  <c r="H152" i="1"/>
  <c r="F152" i="1"/>
  <c r="G152" i="1" s="1"/>
  <c r="F148" i="1"/>
  <c r="H148" i="1"/>
  <c r="H147" i="1"/>
  <c r="F147" i="1"/>
  <c r="G147" i="1" s="1"/>
  <c r="H146" i="1"/>
  <c r="F146" i="1"/>
  <c r="H145" i="1"/>
  <c r="F145" i="1"/>
  <c r="H143" i="1"/>
  <c r="F143" i="1"/>
  <c r="G143" i="1" s="1"/>
  <c r="D141" i="1"/>
  <c r="D140" i="1"/>
  <c r="H140" i="1" s="1"/>
  <c r="D139" i="1"/>
  <c r="H139" i="1" s="1"/>
  <c r="D138" i="1"/>
  <c r="H137" i="1"/>
  <c r="F137" i="1"/>
  <c r="G137" i="1" s="1"/>
  <c r="H136" i="1"/>
  <c r="F136" i="1"/>
  <c r="G136" i="1" s="1"/>
  <c r="H135" i="1"/>
  <c r="F135" i="1"/>
  <c r="H134" i="1"/>
  <c r="F134" i="1"/>
  <c r="G134" i="1" s="1"/>
  <c r="H132" i="1"/>
  <c r="F132" i="1"/>
  <c r="I132" i="1" s="1"/>
  <c r="J132" i="1" s="1"/>
  <c r="H131" i="1"/>
  <c r="F131" i="1"/>
  <c r="I131" i="1" s="1"/>
  <c r="J131" i="1" s="1"/>
  <c r="H130" i="1"/>
  <c r="I130" i="1" s="1"/>
  <c r="J130" i="1" s="1"/>
  <c r="F130" i="1"/>
  <c r="G130" i="1" s="1"/>
  <c r="H129" i="1"/>
  <c r="I129" i="1" s="1"/>
  <c r="J129" i="1" s="1"/>
  <c r="F129" i="1"/>
  <c r="G129" i="1" s="1"/>
  <c r="H128" i="1"/>
  <c r="F128" i="1"/>
  <c r="H127" i="1"/>
  <c r="F127" i="1"/>
  <c r="I127" i="1" s="1"/>
  <c r="J127" i="1" s="1"/>
  <c r="H126" i="1"/>
  <c r="F126" i="1"/>
  <c r="I126" i="1" s="1"/>
  <c r="J126" i="1" s="1"/>
  <c r="H125" i="1"/>
  <c r="F125" i="1"/>
  <c r="H124" i="1"/>
  <c r="F124" i="1"/>
  <c r="H123" i="1"/>
  <c r="F123" i="1"/>
  <c r="I123" i="1" s="1"/>
  <c r="J123" i="1" s="1"/>
  <c r="H122" i="1"/>
  <c r="F122" i="1"/>
  <c r="G122" i="1" s="1"/>
  <c r="H121" i="1"/>
  <c r="F121" i="1"/>
  <c r="H120" i="1"/>
  <c r="F120" i="1"/>
  <c r="G120" i="1" s="1"/>
  <c r="H119" i="1"/>
  <c r="I119" i="1" s="1"/>
  <c r="J119" i="1" s="1"/>
  <c r="F119" i="1"/>
  <c r="G119" i="1" s="1"/>
  <c r="H118" i="1"/>
  <c r="F118" i="1"/>
  <c r="I118" i="1" s="1"/>
  <c r="J118" i="1" s="1"/>
  <c r="H117" i="1"/>
  <c r="I117" i="1" s="1"/>
  <c r="J117" i="1" s="1"/>
  <c r="G117" i="1"/>
  <c r="F117" i="1"/>
  <c r="H113" i="1"/>
  <c r="I113" i="1" s="1"/>
  <c r="J113" i="1" s="1"/>
  <c r="F113" i="1"/>
  <c r="G113" i="1" s="1"/>
  <c r="H112" i="1"/>
  <c r="F112" i="1"/>
  <c r="H111" i="1"/>
  <c r="F111" i="1"/>
  <c r="G111" i="1" s="1"/>
  <c r="H110" i="1"/>
  <c r="F110" i="1"/>
  <c r="H109" i="1"/>
  <c r="F109" i="1"/>
  <c r="H108" i="1"/>
  <c r="I108" i="1" s="1"/>
  <c r="J108" i="1" s="1"/>
  <c r="F108" i="1"/>
  <c r="G108" i="1" s="1"/>
  <c r="H107" i="1"/>
  <c r="F107" i="1"/>
  <c r="G107" i="1" s="1"/>
  <c r="H106" i="1"/>
  <c r="F106" i="1"/>
  <c r="H105" i="1"/>
  <c r="I105" i="1" s="1"/>
  <c r="J105" i="1" s="1"/>
  <c r="F105" i="1"/>
  <c r="G105" i="1" s="1"/>
  <c r="H104" i="1"/>
  <c r="I104" i="1" s="1"/>
  <c r="J104" i="1" s="1"/>
  <c r="G104" i="1"/>
  <c r="F104" i="1"/>
  <c r="H103" i="1"/>
  <c r="F103" i="1"/>
  <c r="H102" i="1"/>
  <c r="F102" i="1"/>
  <c r="I102" i="1" s="1"/>
  <c r="J102" i="1" s="1"/>
  <c r="H101" i="1"/>
  <c r="F101" i="1"/>
  <c r="H100" i="1"/>
  <c r="F100" i="1"/>
  <c r="H99" i="1"/>
  <c r="F99" i="1"/>
  <c r="H98" i="1"/>
  <c r="F98" i="1"/>
  <c r="I98" i="1" s="1"/>
  <c r="J98" i="1" s="1"/>
  <c r="H97" i="1"/>
  <c r="F97" i="1"/>
  <c r="H94" i="1"/>
  <c r="F94" i="1"/>
  <c r="H93" i="1"/>
  <c r="F93" i="1"/>
  <c r="H92" i="1"/>
  <c r="F92" i="1"/>
  <c r="I92" i="1" s="1"/>
  <c r="J92" i="1" s="1"/>
  <c r="H91" i="1"/>
  <c r="F91" i="1"/>
  <c r="H90" i="1"/>
  <c r="F90" i="1"/>
  <c r="I89" i="1"/>
  <c r="J89" i="1" s="1"/>
  <c r="H89" i="1"/>
  <c r="F89" i="1"/>
  <c r="G89" i="1" s="1"/>
  <c r="H88" i="1"/>
  <c r="F88" i="1"/>
  <c r="H87" i="1"/>
  <c r="F87" i="1"/>
  <c r="G87" i="1" s="1"/>
  <c r="H86" i="1"/>
  <c r="F86" i="1"/>
  <c r="G86" i="1" s="1"/>
  <c r="H85" i="1"/>
  <c r="F85" i="1"/>
  <c r="H84" i="1"/>
  <c r="I84" i="1" s="1"/>
  <c r="J84" i="1" s="1"/>
  <c r="G84" i="1"/>
  <c r="F84" i="1"/>
  <c r="H83" i="1"/>
  <c r="F83" i="1"/>
  <c r="H81" i="1"/>
  <c r="F81" i="1"/>
  <c r="H80" i="1"/>
  <c r="F80" i="1"/>
  <c r="G80" i="1" s="1"/>
  <c r="H79" i="1"/>
  <c r="I79" i="1" s="1"/>
  <c r="J79" i="1" s="1"/>
  <c r="F79" i="1"/>
  <c r="G79" i="1" s="1"/>
  <c r="H74" i="1"/>
  <c r="F74" i="1"/>
  <c r="I73" i="1"/>
  <c r="J73" i="1" s="1"/>
  <c r="H73" i="1"/>
  <c r="F73" i="1"/>
  <c r="G73" i="1" s="1"/>
  <c r="H72" i="1"/>
  <c r="F72" i="1"/>
  <c r="G72" i="1" s="1"/>
  <c r="H71" i="1"/>
  <c r="F71" i="1"/>
  <c r="H70" i="1"/>
  <c r="F70" i="1"/>
  <c r="G70" i="1" s="1"/>
  <c r="H68" i="1"/>
  <c r="F68" i="1"/>
  <c r="G68" i="1" s="1"/>
  <c r="H67" i="1"/>
  <c r="F67" i="1"/>
  <c r="H66" i="1"/>
  <c r="G66" i="1"/>
  <c r="F66" i="1"/>
  <c r="H65" i="1"/>
  <c r="F65" i="1"/>
  <c r="I65" i="1" s="1"/>
  <c r="J65" i="1" s="1"/>
  <c r="H64" i="1"/>
  <c r="F64" i="1"/>
  <c r="I64" i="1" s="1"/>
  <c r="J64" i="1" s="1"/>
  <c r="H62" i="1"/>
  <c r="I62" i="1" s="1"/>
  <c r="J62" i="1" s="1"/>
  <c r="F62" i="1"/>
  <c r="G62" i="1" s="1"/>
  <c r="H61" i="1"/>
  <c r="F61" i="1"/>
  <c r="H60" i="1"/>
  <c r="F60" i="1"/>
  <c r="H59" i="1"/>
  <c r="F59" i="1"/>
  <c r="G59" i="1" s="1"/>
  <c r="H58" i="1"/>
  <c r="F58" i="1"/>
  <c r="H57" i="1"/>
  <c r="F57" i="1"/>
  <c r="G57" i="1" s="1"/>
  <c r="H56" i="1"/>
  <c r="F56" i="1"/>
  <c r="I56" i="1" s="1"/>
  <c r="J56" i="1" s="1"/>
  <c r="H52" i="1"/>
  <c r="F52" i="1"/>
  <c r="G52" i="1" s="1"/>
  <c r="H51" i="1"/>
  <c r="F51" i="1"/>
  <c r="I51" i="1" s="1"/>
  <c r="J51" i="1" s="1"/>
  <c r="J50" i="1"/>
  <c r="H49" i="1"/>
  <c r="F49" i="1"/>
  <c r="H48" i="1"/>
  <c r="F48" i="1"/>
  <c r="J47" i="1"/>
  <c r="H46" i="1"/>
  <c r="F46" i="1"/>
  <c r="H45" i="1"/>
  <c r="F45" i="1"/>
  <c r="I45" i="1" s="1"/>
  <c r="J45" i="1" s="1"/>
  <c r="H44" i="1"/>
  <c r="F44" i="1"/>
  <c r="H43" i="1"/>
  <c r="G43" i="1"/>
  <c r="F43" i="1"/>
  <c r="H42" i="1"/>
  <c r="F42" i="1"/>
  <c r="H41" i="1"/>
  <c r="F41" i="1"/>
  <c r="H40" i="1"/>
  <c r="F40" i="1"/>
  <c r="G40" i="1" s="1"/>
  <c r="H39" i="1"/>
  <c r="F39" i="1"/>
  <c r="G39" i="1" s="1"/>
  <c r="H38" i="1"/>
  <c r="F38" i="1"/>
  <c r="I38" i="1" s="1"/>
  <c r="J38" i="1" s="1"/>
  <c r="H37" i="1"/>
  <c r="F37" i="1"/>
  <c r="G37" i="1" s="1"/>
  <c r="H35" i="1"/>
  <c r="F35" i="1"/>
  <c r="H34" i="1"/>
  <c r="F34" i="1"/>
  <c r="G34" i="1" s="1"/>
  <c r="H32" i="1"/>
  <c r="F32" i="1"/>
  <c r="H29" i="1"/>
  <c r="F29" i="1"/>
  <c r="J28" i="1"/>
  <c r="H27" i="1"/>
  <c r="F27" i="1"/>
  <c r="H26" i="1"/>
  <c r="F26" i="1"/>
  <c r="G26" i="1" s="1"/>
  <c r="H25" i="1"/>
  <c r="F25" i="1"/>
  <c r="G25" i="1" s="1"/>
  <c r="H24" i="1"/>
  <c r="F24" i="1"/>
  <c r="G24" i="1" s="1"/>
  <c r="H23" i="1"/>
  <c r="F23" i="1"/>
  <c r="H22" i="1"/>
  <c r="F22" i="1"/>
  <c r="I22" i="1" s="1"/>
  <c r="J22" i="1" s="1"/>
  <c r="H21" i="1"/>
  <c r="F21" i="1"/>
  <c r="H20" i="1"/>
  <c r="F20" i="1"/>
  <c r="G20" i="1" s="1"/>
  <c r="H19" i="1"/>
  <c r="F19" i="1"/>
  <c r="H18" i="1"/>
  <c r="F18" i="1"/>
  <c r="G18" i="1" s="1"/>
  <c r="H17" i="1"/>
  <c r="F17" i="1"/>
  <c r="H16" i="1"/>
  <c r="F16" i="1"/>
  <c r="G16" i="1" s="1"/>
  <c r="H15" i="1"/>
  <c r="F15" i="1"/>
  <c r="I15" i="1" s="1"/>
  <c r="J15" i="1" s="1"/>
  <c r="H14" i="1"/>
  <c r="F14" i="1"/>
  <c r="I14" i="1" s="1"/>
  <c r="J14" i="1" s="1"/>
  <c r="H13" i="1"/>
  <c r="F13" i="1"/>
  <c r="G13" i="1" s="1"/>
  <c r="H12" i="1"/>
  <c r="F12" i="1"/>
  <c r="J8" i="1"/>
  <c r="I8" i="1"/>
  <c r="G8" i="1"/>
  <c r="F8" i="1"/>
  <c r="E8" i="1"/>
  <c r="D8" i="1"/>
  <c r="C8" i="1"/>
  <c r="B8" i="1"/>
  <c r="J7" i="1"/>
  <c r="I7" i="1"/>
  <c r="H7" i="1"/>
  <c r="G7" i="1"/>
  <c r="J6" i="1"/>
  <c r="I6" i="1"/>
  <c r="H6" i="1"/>
  <c r="G6" i="1"/>
  <c r="J5" i="1"/>
  <c r="I5" i="1"/>
  <c r="H5" i="1"/>
  <c r="G5" i="1"/>
  <c r="F5" i="1"/>
  <c r="D5" i="1"/>
  <c r="B5" i="1"/>
  <c r="I4" i="1"/>
  <c r="H4" i="1"/>
  <c r="F4" i="1"/>
  <c r="C4" i="1"/>
  <c r="B4" i="1"/>
  <c r="F3" i="1"/>
  <c r="D3" i="1"/>
  <c r="C3" i="1"/>
  <c r="B3" i="1"/>
  <c r="D2" i="1"/>
  <c r="I145" i="1" l="1"/>
  <c r="J145" i="1" s="1"/>
  <c r="I42" i="1"/>
  <c r="J42" i="1" s="1"/>
  <c r="I60" i="1"/>
  <c r="J60" i="1" s="1"/>
  <c r="I160" i="1"/>
  <c r="J160" i="1" s="1"/>
  <c r="I23" i="1"/>
  <c r="J23" i="1" s="1"/>
  <c r="G51" i="1"/>
  <c r="I81" i="1"/>
  <c r="J81" i="1" s="1"/>
  <c r="I106" i="1"/>
  <c r="J106" i="1" s="1"/>
  <c r="I161" i="1"/>
  <c r="J161" i="1" s="1"/>
  <c r="I35" i="1"/>
  <c r="J35" i="1" s="1"/>
  <c r="I43" i="1"/>
  <c r="J43" i="1" s="1"/>
  <c r="I71" i="1"/>
  <c r="J71" i="1" s="1"/>
  <c r="I83" i="1"/>
  <c r="J83" i="1" s="1"/>
  <c r="I90" i="1"/>
  <c r="J90" i="1" s="1"/>
  <c r="I100" i="1"/>
  <c r="J100" i="1" s="1"/>
  <c r="I125" i="1"/>
  <c r="J125" i="1" s="1"/>
  <c r="I91" i="1"/>
  <c r="J91" i="1" s="1"/>
  <c r="I101" i="1"/>
  <c r="J101" i="1" s="1"/>
  <c r="I134" i="1"/>
  <c r="J134" i="1" s="1"/>
  <c r="I146" i="1"/>
  <c r="J146" i="1" s="1"/>
  <c r="I156" i="1"/>
  <c r="J156" i="1" s="1"/>
  <c r="I72" i="1"/>
  <c r="J72" i="1" s="1"/>
  <c r="I37" i="1"/>
  <c r="J37" i="1" s="1"/>
  <c r="I85" i="1"/>
  <c r="J85" i="1" s="1"/>
  <c r="I19" i="1"/>
  <c r="J19" i="1" s="1"/>
  <c r="I93" i="1"/>
  <c r="J93" i="1" s="1"/>
  <c r="I103" i="1"/>
  <c r="J103" i="1" s="1"/>
  <c r="I110" i="1"/>
  <c r="J110" i="1" s="1"/>
  <c r="I128" i="1"/>
  <c r="J128" i="1" s="1"/>
  <c r="I27" i="1"/>
  <c r="J27" i="1" s="1"/>
  <c r="I48" i="1"/>
  <c r="J48" i="1" s="1"/>
  <c r="I58" i="1"/>
  <c r="J58" i="1" s="1"/>
  <c r="I74" i="1"/>
  <c r="J74" i="1" s="1"/>
  <c r="I94" i="1"/>
  <c r="J94" i="1" s="1"/>
  <c r="I121" i="1"/>
  <c r="J121" i="1" s="1"/>
  <c r="I21" i="1"/>
  <c r="J21" i="1" s="1"/>
  <c r="I29" i="1"/>
  <c r="J29" i="1" s="1"/>
  <c r="I41" i="1"/>
  <c r="J41" i="1" s="1"/>
  <c r="I49" i="1"/>
  <c r="J49" i="1" s="1"/>
  <c r="I112" i="1"/>
  <c r="J112" i="1" s="1"/>
  <c r="I57" i="1"/>
  <c r="J57" i="1" s="1"/>
  <c r="G64" i="1"/>
  <c r="I70" i="1"/>
  <c r="J70" i="1" s="1"/>
  <c r="I86" i="1"/>
  <c r="J86" i="1" s="1"/>
  <c r="I137" i="1"/>
  <c r="J137" i="1" s="1"/>
  <c r="G22" i="1"/>
  <c r="I32" i="1"/>
  <c r="J32" i="1" s="1"/>
  <c r="G41" i="1"/>
  <c r="I80" i="1"/>
  <c r="J80" i="1" s="1"/>
  <c r="I111" i="1"/>
  <c r="J111" i="1" s="1"/>
  <c r="I40" i="1"/>
  <c r="J40" i="1" s="1"/>
  <c r="G71" i="1"/>
  <c r="G101" i="1"/>
  <c r="G126" i="1"/>
  <c r="G132" i="1"/>
  <c r="G65" i="1"/>
  <c r="I107" i="1"/>
  <c r="J107" i="1" s="1"/>
  <c r="I120" i="1"/>
  <c r="J120" i="1" s="1"/>
  <c r="G156" i="1"/>
  <c r="I162" i="1"/>
  <c r="J162" i="1" s="1"/>
  <c r="I16" i="1"/>
  <c r="J16" i="1" s="1"/>
  <c r="I87" i="1"/>
  <c r="J87" i="1" s="1"/>
  <c r="G93" i="1"/>
  <c r="I147" i="1"/>
  <c r="J147" i="1" s="1"/>
  <c r="I17" i="1"/>
  <c r="J17" i="1" s="1"/>
  <c r="I24" i="1"/>
  <c r="J24" i="1" s="1"/>
  <c r="I34" i="1"/>
  <c r="J34" i="1" s="1"/>
  <c r="I59" i="1"/>
  <c r="J59" i="1" s="1"/>
  <c r="I66" i="1"/>
  <c r="J66" i="1" s="1"/>
  <c r="G83" i="1"/>
  <c r="I88" i="1"/>
  <c r="J88" i="1" s="1"/>
  <c r="F140" i="1"/>
  <c r="I157" i="1"/>
  <c r="J157" i="1" s="1"/>
  <c r="I163" i="1"/>
  <c r="J163" i="1" s="1"/>
  <c r="I148" i="1"/>
  <c r="J148" i="1" s="1"/>
  <c r="I18" i="1"/>
  <c r="J18" i="1" s="1"/>
  <c r="I109" i="1"/>
  <c r="J109" i="1" s="1"/>
  <c r="I158" i="1"/>
  <c r="J158" i="1" s="1"/>
  <c r="I25" i="1"/>
  <c r="J25" i="1" s="1"/>
  <c r="I44" i="1"/>
  <c r="J44" i="1" s="1"/>
  <c r="I61" i="1"/>
  <c r="J61" i="1" s="1"/>
  <c r="I67" i="1"/>
  <c r="J67" i="1" s="1"/>
  <c r="I97" i="1"/>
  <c r="J97" i="1" s="1"/>
  <c r="G109" i="1"/>
  <c r="I122" i="1"/>
  <c r="J122" i="1" s="1"/>
  <c r="I135" i="1"/>
  <c r="J135" i="1" s="1"/>
  <c r="I152" i="1"/>
  <c r="J152" i="1" s="1"/>
  <c r="I12" i="1"/>
  <c r="J12" i="1" s="1"/>
  <c r="I52" i="1"/>
  <c r="J52" i="1" s="1"/>
  <c r="G61" i="1"/>
  <c r="G67" i="1"/>
  <c r="G91" i="1"/>
  <c r="G45" i="1"/>
  <c r="G110" i="1"/>
  <c r="I159" i="1"/>
  <c r="J159" i="1" s="1"/>
  <c r="G85" i="1"/>
  <c r="I99" i="1"/>
  <c r="J99" i="1" s="1"/>
  <c r="I124" i="1"/>
  <c r="J124" i="1" s="1"/>
  <c r="I136" i="1"/>
  <c r="J136" i="1" s="1"/>
  <c r="I143" i="1"/>
  <c r="J143" i="1" s="1"/>
  <c r="I13" i="1"/>
  <c r="J13" i="1" s="1"/>
  <c r="I46" i="1"/>
  <c r="J46" i="1" s="1"/>
  <c r="I68" i="1"/>
  <c r="J68" i="1" s="1"/>
  <c r="G99" i="1"/>
  <c r="G124" i="1"/>
  <c r="I154" i="1"/>
  <c r="J154" i="1" s="1"/>
  <c r="G35" i="1"/>
  <c r="G42" i="1"/>
  <c r="G94" i="1"/>
  <c r="G102" i="1"/>
  <c r="G127" i="1"/>
  <c r="G145" i="1"/>
  <c r="G148" i="1"/>
  <c r="G157" i="1"/>
  <c r="G23" i="1"/>
  <c r="G17" i="1"/>
  <c r="I26" i="1"/>
  <c r="J26" i="1" s="1"/>
  <c r="G49" i="1"/>
  <c r="G58" i="1"/>
  <c r="G74" i="1"/>
  <c r="G88" i="1"/>
  <c r="G112" i="1"/>
  <c r="G121" i="1"/>
  <c r="F138" i="1"/>
  <c r="G138" i="1" s="1"/>
  <c r="G118" i="1"/>
  <c r="G135" i="1"/>
  <c r="G164" i="1"/>
  <c r="G14" i="1"/>
  <c r="G32" i="1"/>
  <c r="G81" i="1"/>
  <c r="G106" i="1"/>
  <c r="G131" i="1"/>
  <c r="H138" i="1"/>
  <c r="F141" i="1"/>
  <c r="G141" i="1" s="1"/>
  <c r="G161" i="1"/>
  <c r="I20" i="1"/>
  <c r="J20" i="1" s="1"/>
  <c r="G103" i="1"/>
  <c r="G128" i="1"/>
  <c r="G146" i="1"/>
  <c r="G158" i="1"/>
  <c r="G21" i="1"/>
  <c r="G27" i="1"/>
  <c r="G46" i="1"/>
  <c r="G92" i="1"/>
  <c r="G100" i="1"/>
  <c r="G125" i="1"/>
  <c r="H141" i="1"/>
  <c r="G155" i="1"/>
  <c r="G97" i="1"/>
  <c r="G12" i="1"/>
  <c r="G15" i="1"/>
  <c r="G56" i="1"/>
  <c r="F139" i="1"/>
  <c r="I139" i="1" s="1"/>
  <c r="J139" i="1" s="1"/>
  <c r="I39" i="1"/>
  <c r="J39" i="1" s="1"/>
  <c r="G19" i="1"/>
  <c r="G29" i="1"/>
  <c r="G38" i="1"/>
  <c r="G44" i="1"/>
  <c r="G48" i="1"/>
  <c r="G60" i="1"/>
  <c r="G90" i="1"/>
  <c r="G98" i="1"/>
  <c r="G123" i="1"/>
  <c r="G153" i="1"/>
  <c r="I140" i="1" l="1"/>
  <c r="J140" i="1" s="1"/>
  <c r="G140" i="1"/>
  <c r="I138" i="1"/>
  <c r="J138" i="1" s="1"/>
  <c r="J30" i="1"/>
  <c r="J31" i="1" s="1"/>
  <c r="J54" i="1" s="1"/>
  <c r="J55" i="1" s="1"/>
  <c r="J75" i="1" s="1"/>
  <c r="J76" i="1" s="1"/>
  <c r="J95" i="1" s="1"/>
  <c r="J96" i="1" s="1"/>
  <c r="J115" i="1" s="1"/>
  <c r="J116" i="1" s="1"/>
  <c r="I141" i="1"/>
  <c r="J141" i="1" s="1"/>
  <c r="G139" i="1"/>
  <c r="G166" i="1" s="1"/>
  <c r="J149" i="1" l="1"/>
  <c r="J150" i="1" s="1"/>
  <c r="J166" i="1" s="1"/>
  <c r="J167" i="1" s="1"/>
  <c r="H168" i="1" s="1"/>
</calcChain>
</file>

<file path=xl/sharedStrings.xml><?xml version="1.0" encoding="utf-8"?>
<sst xmlns="http://schemas.openxmlformats.org/spreadsheetml/2006/main" count="337" uniqueCount="204">
  <si>
    <t>แบบสรุปผลการกำหนดราคากลางค่างานก่อสร้างทาง  สะพาน  และท่อเหลี่ยม</t>
  </si>
  <si>
    <t>ชื่อโครงการ/งานบำรุงรักษาทาง</t>
  </si>
  <si>
    <t>ที่</t>
  </si>
  <si>
    <t xml:space="preserve">   รายการ</t>
  </si>
  <si>
    <t>จำนวน</t>
  </si>
  <si>
    <t>หน่วย</t>
  </si>
  <si>
    <t>ราคาต่อหน่วย</t>
  </si>
  <si>
    <t>ราคาต้นทุน</t>
  </si>
  <si>
    <t>Factor  F</t>
  </si>
  <si>
    <t>รวมราคาค่างาน</t>
  </si>
  <si>
    <t>x F</t>
  </si>
  <si>
    <t>งานปรับปรุงโครงสร้างทาง</t>
  </si>
  <si>
    <t>1.1 งานถางป่าขุดตอ (ขนาดกลาง)</t>
  </si>
  <si>
    <t>ตร.ม.</t>
  </si>
  <si>
    <t>1.2 งานขุดรื้อ ผิวถนนคอนกรีตเดิม</t>
  </si>
  <si>
    <t>1.3 งานเกลี่ยปรับไหล่ทางเดิม</t>
  </si>
  <si>
    <t>1.4 งานปรับคันทางเดิมแล้วบดทับ</t>
  </si>
  <si>
    <t>1.5 งานขุดรื้อ (Scarify)  พื้นทางเดิมบดอัดแน่น</t>
  </si>
  <si>
    <t>1.6 งานตัดแต่งขั้นบันได</t>
  </si>
  <si>
    <t>ลบ.ม.</t>
  </si>
  <si>
    <t>1.7 งานดินตัด</t>
  </si>
  <si>
    <t>1.8 งานดินถม ( จากการขนส่ง )(บดอัดแน่น)</t>
  </si>
  <si>
    <t>1.9 งานทรายหยาบอัดแน่น</t>
  </si>
  <si>
    <t xml:space="preserve">1.10 งานลูกรัง/หินผุ (บดอัดแน่น) </t>
  </si>
  <si>
    <t>1.11 งานทรายหยาบรองพื้นใต้คอนกรีต</t>
  </si>
  <si>
    <t xml:space="preserve">1.12 หินคลุกมิกซ์ผสมบดอัดแน่น </t>
  </si>
  <si>
    <t xml:space="preserve">1.13 Skin   Patch </t>
  </si>
  <si>
    <t>1.13 Skin   Patch ( งานฉาบผิว )</t>
  </si>
  <si>
    <t>1.14 Deep  Patch</t>
  </si>
  <si>
    <t xml:space="preserve">1.15 ตาข่ายเสริมผิวทางแอสฟัลท์ (ARG) </t>
  </si>
  <si>
    <t>งานผิวทาง</t>
  </si>
  <si>
    <t>2.1 Prime  Coat</t>
  </si>
  <si>
    <t>ยอดยกไป</t>
  </si>
  <si>
    <t>ยอดยกมา</t>
  </si>
  <si>
    <t>2.2 Tack  Coat</t>
  </si>
  <si>
    <t>2.3 Asphaltic  Concrete</t>
  </si>
  <si>
    <t xml:space="preserve"> </t>
  </si>
  <si>
    <t xml:space="preserve"> -  Asphaltic  Concrete  (ปูบน Prime  Coat)</t>
  </si>
  <si>
    <t xml:space="preserve"> -  Asphaltic  Concrete  (ปูบน Tack  Coat)</t>
  </si>
  <si>
    <t>2.4 PARA Asphaltic  Concrete</t>
  </si>
  <si>
    <t xml:space="preserve"> - PARA Asphaltic  Concrete  (ปูบน Prime  Coat)</t>
  </si>
  <si>
    <t xml:space="preserve"> - PARA Asphaltic  Concrete  (ปูบน Tack  Coat)</t>
  </si>
  <si>
    <t>2.5 Slurry Seal</t>
  </si>
  <si>
    <t>2.6 Para Slurry Seal</t>
  </si>
  <si>
    <t>2.5 คอนกรีตเสริมเหล็ก  หนา  0.15  เมตร</t>
  </si>
  <si>
    <t>2.8 Cape Seal</t>
  </si>
  <si>
    <t>2.9 Pave In Place Recycling</t>
  </si>
  <si>
    <t xml:space="preserve"> -  Expansion  Joint</t>
  </si>
  <si>
    <t>ม.</t>
  </si>
  <si>
    <t xml:space="preserve"> -  Contraction  Joint</t>
  </si>
  <si>
    <t xml:space="preserve"> -  Longitudinal  Joint</t>
  </si>
  <si>
    <t>งานผิวปรับระดับทางและทางเชื่อม</t>
  </si>
  <si>
    <t>3.1 Prime  Coat</t>
  </si>
  <si>
    <t>3.2 Tack  Coat</t>
  </si>
  <si>
    <t>3.3 Asphaltic  Concrete</t>
  </si>
  <si>
    <t xml:space="preserve"> -  Asphaltic Concrete (ปูบน Prime Coat)</t>
  </si>
  <si>
    <t xml:space="preserve"> -  Asphaltic Concrete (ปูบนTack Coat)</t>
  </si>
  <si>
    <t>3.4 PARA Asphaltic  Concrete</t>
  </si>
  <si>
    <t>3.5 Slurry Seal</t>
  </si>
  <si>
    <t>3.6 Para Slurry Seal</t>
  </si>
  <si>
    <t>3.7 Colors Para Slurry Seal</t>
  </si>
  <si>
    <t>3.8 Cape Seal</t>
  </si>
  <si>
    <t>3.9 Pave In Place Recycling</t>
  </si>
  <si>
    <t>งานตีเส้นจราจร</t>
  </si>
  <si>
    <t>4.1 สีเทอร์โมพลาสติก (สีขาว)  10  ซม.</t>
  </si>
  <si>
    <t>4.2 สีเทอร์โมพลาสติก (สีเหลือง)  15  ซม.</t>
  </si>
  <si>
    <t>4.3 สี Traffic Paint</t>
  </si>
  <si>
    <t>4.4 Rumble Strips</t>
  </si>
  <si>
    <t>4.5 ทางม้าลาย</t>
  </si>
  <si>
    <t xml:space="preserve">งานวางท่อ คสล. </t>
  </si>
  <si>
    <t>5.1 งานวางท่อ คสล. Ø 0.60</t>
  </si>
  <si>
    <t>5.2 งานวางท่อ คสล. Ø 0.80</t>
  </si>
  <si>
    <t>5.3 งานวางท่อ คสล. Ø 1.00</t>
  </si>
  <si>
    <t>5.4 งานวางท่อ คสล. Ø 1.20</t>
  </si>
  <si>
    <t>5.4 งานวางท่อลอดเหลี่ยม คสล. 1.20 x 1.20 เมตร</t>
  </si>
  <si>
    <t>งานจราจรสงเคราะห์</t>
  </si>
  <si>
    <t>6.1 งานปรับปรุง</t>
  </si>
  <si>
    <t xml:space="preserve">   6.1.1 หลักนำโค้ง  ค.ส.ล. (ความสูง 1.625 ม.)</t>
  </si>
  <si>
    <t>หลัก</t>
  </si>
  <si>
    <t xml:space="preserve">   6.1.2 หลักกิโลเมตร (แบบติดแผ่นสะท้อนแสง)</t>
  </si>
  <si>
    <t xml:space="preserve">   6.1.3 GUARD RAIL</t>
  </si>
  <si>
    <t>เมตร</t>
  </si>
  <si>
    <t>6.2 งานติดตั้ง</t>
  </si>
  <si>
    <t xml:space="preserve">   6.2.1 ป้ายกำหนดน้ำหนักบรรทุก</t>
  </si>
  <si>
    <t>ชุด</t>
  </si>
  <si>
    <t xml:space="preserve">   6.2.2 ป้ายจราจรแบบ บ1.</t>
  </si>
  <si>
    <t xml:space="preserve">   6.2.3 ป้ายจราจรแบบ บ2.</t>
  </si>
  <si>
    <t xml:space="preserve">   6.2.4 ป้ายจราจร บ3 - บ55</t>
  </si>
  <si>
    <t xml:space="preserve">   6.2.5 ป้ายจราจรแบบ ต1-ต27,ต31-ต60,ต75</t>
  </si>
  <si>
    <t xml:space="preserve">   6.2.6 ป้ายจราจร ต28-ต30,ต62</t>
  </si>
  <si>
    <t xml:space="preserve">   6.2.7 ป้ายจราจร ต61</t>
  </si>
  <si>
    <r>
      <t xml:space="preserve">   6.2.8 ป้ายจราจรแบบ ต63,ต66</t>
    </r>
    <r>
      <rPr>
        <sz val="12"/>
        <rFont val="TH Sarabun New"/>
        <family val="2"/>
      </rPr>
      <t xml:space="preserve"> (2 แผ่นป้ายต่อชุด)</t>
    </r>
  </si>
  <si>
    <t xml:space="preserve">   6.2.9 ป้ายจราจรแบบ ต64,ต67</t>
  </si>
  <si>
    <t xml:space="preserve">   6.2.10 ป้ายจราจรแบบ ต65,ต68,ต70</t>
  </si>
  <si>
    <t xml:space="preserve">   6.2.11 ป้ายจราจรแบบ ต69</t>
  </si>
  <si>
    <t xml:space="preserve">   6.2.12 ป้ายจราจรแบบ ต70</t>
  </si>
  <si>
    <t xml:space="preserve">   6.2.13 ป้ายจราจรแบบ ต71 - ต73</t>
  </si>
  <si>
    <t xml:space="preserve">   6.2.14 ป้ายจราจรแบบ ต74</t>
  </si>
  <si>
    <t xml:space="preserve">   6.2.15 ป้ายจราจรแบบ ต76</t>
  </si>
  <si>
    <t xml:space="preserve">   6.2.16 ป้ายจราจรแบบ ต77</t>
  </si>
  <si>
    <t xml:space="preserve">   6.2.17 ป้ายจราจรแบบ ต78</t>
  </si>
  <si>
    <t xml:space="preserve">   6.2.18 ป้ายจราจรแบบ น1</t>
  </si>
  <si>
    <t xml:space="preserve">   6.2.19 ป้ายจราจรแบบ น2 ( 1 แผ่นป้าย )</t>
  </si>
  <si>
    <t xml:space="preserve">   6.2.20 ป้ายจราจรแบบ น2 ( 2 แผ่นป้าย )</t>
  </si>
  <si>
    <t xml:space="preserve">   6.2.21 ป้ายจราจรแบบ น2 ( 3 แผ่นป้าย )</t>
  </si>
  <si>
    <t xml:space="preserve">   6.2.22 ป้ายจราจรแบบ น3</t>
  </si>
  <si>
    <t xml:space="preserve">   6.2.23 ป้ายจราจรแบบ น4</t>
  </si>
  <si>
    <t xml:space="preserve">   6.2.24 ป้ายจราจรแบบ น5</t>
  </si>
  <si>
    <t xml:space="preserve">   6.2.25 ป้ายจราจรแบบ น7 - น20</t>
  </si>
  <si>
    <r>
      <t xml:space="preserve">   6.2.26 </t>
    </r>
    <r>
      <rPr>
        <sz val="13.5"/>
        <rFont val="TH Sarabun New"/>
        <family val="2"/>
      </rPr>
      <t xml:space="preserve">ป้ายจราจรแบบ </t>
    </r>
    <r>
      <rPr>
        <sz val="13"/>
        <rFont val="TH Sarabun New"/>
        <family val="2"/>
      </rPr>
      <t>บ3-บ55+ต1-ต27</t>
    </r>
  </si>
  <si>
    <r>
      <t xml:space="preserve">   6.2.27 ป้ายจราจรแบบ </t>
    </r>
    <r>
      <rPr>
        <sz val="13"/>
        <rFont val="TH Sarabun New"/>
        <family val="2"/>
      </rPr>
      <t>บ3-บ55 + ต31-ต60</t>
    </r>
  </si>
  <si>
    <t xml:space="preserve">   6.2.28 ป้ายจราจรแบบ  บ3-บ55 + ต28-ต30 </t>
  </si>
  <si>
    <t xml:space="preserve">   6.2.29 ป้ายจราจรแบบ  บ3-บ55 + ต72,ต73 </t>
  </si>
  <si>
    <t xml:space="preserve">   6.2.12 ป้ายจราจรแบบ  ต1-ต27 + ต1-ต27</t>
  </si>
  <si>
    <t xml:space="preserve">   6.2.13 ป้ายจราจรแบบ  ต1-ต27 + ต31-ต60 </t>
  </si>
  <si>
    <t xml:space="preserve">   6.2.32 หลักแนวโค้ง ค.ส.ล.&amp; หลักหลังท่อ</t>
  </si>
  <si>
    <t xml:space="preserve">   6.2.33 หลักกิโลเมตร</t>
  </si>
  <si>
    <t xml:space="preserve">   6.2.34 หลักเขตทาง6</t>
  </si>
  <si>
    <t xml:space="preserve">   6.2.35 หลักนำทาง</t>
  </si>
  <si>
    <t xml:space="preserve">   6.2.36 Guard  Rail บริเวณทางโค้ง หรือ สะพาน</t>
  </si>
  <si>
    <t xml:space="preserve">   6.2.35 Guard  Rail บริเวณทางตรง</t>
  </si>
  <si>
    <t xml:space="preserve">   6.2.38 ตีเส้นทางรถไฟตัดผ่าน</t>
  </si>
  <si>
    <t>แห่ง</t>
  </si>
  <si>
    <t xml:space="preserve">   6.2.39 ติดตั้งปุ่มสะท้อนแสง ( 2 หน้า )</t>
  </si>
  <si>
    <t>ปุ่ม</t>
  </si>
  <si>
    <t xml:space="preserve">   6.2.40 ติดตั้งสัญญาณไฟกระพริบ</t>
  </si>
  <si>
    <t xml:space="preserve">   6.2.41 ปรับปรุงสะพาน คสล</t>
  </si>
  <si>
    <t xml:space="preserve">   6.2.14 ป้ายจราจรระหว่างการก่อสร้าง</t>
  </si>
  <si>
    <t xml:space="preserve">   6.2.15 Timber Barricade</t>
  </si>
  <si>
    <t xml:space="preserve">   6.2.44 ป้ายโครงการพร้อมชื่อโรงเรียน</t>
  </si>
  <si>
    <t xml:space="preserve">   6.2.2 MAST ARM ป้ายเตือนและไฟกระพริบ2ดวง</t>
  </si>
  <si>
    <t>ระบบระบายน้ำ</t>
  </si>
  <si>
    <t xml:space="preserve">6.1 บ่อพักสำเร็จรูป  สำหรับท่อ คสล. Ø 0.60 </t>
  </si>
  <si>
    <t>บ่อ</t>
  </si>
  <si>
    <t>6.2 บ่อพักสำเร็จรูป  สำหรับท่อ คสล. Ø 0.80</t>
  </si>
  <si>
    <t>6.3 บ่อพักสำเร็จรูป  สำหรับท่อ คสล. Ø 1.00</t>
  </si>
  <si>
    <t>6.4 บ่อพักสำเร็จรูป  สำหรับท่อ คสล. Ø 1.20</t>
  </si>
  <si>
    <t xml:space="preserve">6..5 ฝา คสล. บ่อพักสำเร็จรูป  สำหรับท่อ คสล. Ø 0.60 </t>
  </si>
  <si>
    <t>ฝา</t>
  </si>
  <si>
    <t>6.6 ฝา คสล. บ่อพักสำเร็จรูป  สำหรับท่อ คสล. Ø 0.80</t>
  </si>
  <si>
    <t>6.7 ฝา คสล. บ่อพักสำเร็จรูป  สำหรับท่อ คสล. Ø 1.00</t>
  </si>
  <si>
    <t>6.8 ฝา คสล. บ่อพักสำเร็จรูป  สำหรับท่อ คสล. Ø 1.20</t>
  </si>
  <si>
    <t>งานคอนกรีต (APPROACH SLAB)</t>
  </si>
  <si>
    <t>7.1 คอนกรีต APPROACH SLAB  หนา  0.20  ม.</t>
  </si>
  <si>
    <t>งานคอนกรีตปากท่อ,กันดิน</t>
  </si>
  <si>
    <t>8.1 งานกำแพง คสล. กันน้ำเซาะ ที่ปลายท่อ</t>
  </si>
  <si>
    <t>8.2 งานคอนกรีตเสริมเหล็กกันดิน  ค.2</t>
  </si>
  <si>
    <t>8.3 งานคอนกรีต  KEY  ค.2 ( L )</t>
  </si>
  <si>
    <t>8.4 งานคอนกรีต  KEY  ค.2 ( U )</t>
  </si>
  <si>
    <t>งานติดตั้งไฟฟ้าส่องสว่างบริเวณจุดเสี่ยงอันตราย</t>
  </si>
  <si>
    <t>9.1 เสาไฟฟ้ากิ่งเดี่ยว สูง 6 ม. Ø 4" หนา 4 มม. (มอก)</t>
  </si>
  <si>
    <t>ต้น</t>
  </si>
  <si>
    <t>9.2 ฐานเสาไฟสำเร็จรูป พร้อม J-Bolt Ø 19 มม.</t>
  </si>
  <si>
    <t>ฐาน</t>
  </si>
  <si>
    <t>7.3 สายไฟฟ้า NYY 3C x 10.00 mm2 ระหว่างเสา</t>
  </si>
  <si>
    <t>6.4  วางสายไฟฟ้า พร้อมแผ่นคอนกรีต ระหว่างเสา</t>
  </si>
  <si>
    <t>9.3 โคมไฟฟ้า 250 w.HighPressureSodum+อุปกรณ์</t>
  </si>
  <si>
    <t>ท่อRSC 2 1/2" พร้อมค่าดันท่อกรณีไฟฟ้าข้ามถนน</t>
  </si>
  <si>
    <t>ท่อRSC 1 1/2" สำหรับทางเชื่อม</t>
  </si>
  <si>
    <t>ค่าหลอดสำรอง+อิกนิเตอร์</t>
  </si>
  <si>
    <t>บ่อพักสาย(HANDHOLD)</t>
  </si>
  <si>
    <t>ตัดแต่งกิ่งไม้(เหมา)</t>
  </si>
  <si>
    <t>ตู้ควบคุมพร้อมระบบความปลอดภัย</t>
  </si>
  <si>
    <t>ค่าธรรมเนียมการต่อไฟ</t>
  </si>
  <si>
    <t>ชุดหม้อแปลงไฟฟ้า</t>
  </si>
  <si>
    <t>งานป้ายโครงการถาวร ,ป้ายชั่วคราว(ผู้รับเหมาจัดหา)</t>
  </si>
  <si>
    <t>ป้าย</t>
  </si>
  <si>
    <t>ผลรวมค่างานต้นทุนงานก่อสร้าง</t>
  </si>
  <si>
    <t xml:space="preserve"> =</t>
  </si>
  <si>
    <t>ค่า  Factor  F  งานก่อสร้างทาง</t>
  </si>
  <si>
    <t>คิดเป็นเงินค่าก่อสร้าง</t>
  </si>
  <si>
    <t xml:space="preserve">  ดอกเบี้ยเงินกู้  7 %  ค่าภาษีมูลค่าเพิ่ม (VAT)  7%  พื้นที่  ฝนตกชุก  1</t>
  </si>
  <si>
    <t>ตัวอักษร</t>
  </si>
  <si>
    <t>คณะกรรมการกำหนดราคากลาง</t>
  </si>
  <si>
    <t xml:space="preserve">แบบ ปร.5 </t>
  </si>
  <si>
    <t>สรุปผลราคาก่อสร้าง</t>
  </si>
  <si>
    <r>
      <t xml:space="preserve">กลุ่มงาน / งาน               </t>
    </r>
    <r>
      <rPr>
        <sz val="16"/>
        <color indexed="8"/>
        <rFont val="TH Sarabun New"/>
        <family val="2"/>
      </rPr>
      <t>กองช่าง (องค์การบริหารส่วนตำบลบางด้วน)</t>
    </r>
  </si>
  <si>
    <r>
      <t xml:space="preserve">ชื่อโครงการ / งานก่อสร้าง          </t>
    </r>
    <r>
      <rPr>
        <sz val="16"/>
        <color indexed="8"/>
        <rFont val="TH Sarabun New"/>
        <family val="2"/>
      </rPr>
      <t xml:space="preserve"> ปรับปรุงผิวจราจรแอสฟัลท์ติกคอนกรีต  หมู่ที่ 6</t>
    </r>
  </si>
  <si>
    <r>
      <t xml:space="preserve">สถานที่ก่อสร้าง            </t>
    </r>
    <r>
      <rPr>
        <sz val="16"/>
        <color indexed="8"/>
        <rFont val="TH Sarabun New"/>
        <family val="2"/>
      </rPr>
      <t>หมู่ที่ 6   ตำบลบางด้วน   อำเภอปะเหลียน   จังหวัดตรัง</t>
    </r>
  </si>
  <si>
    <r>
      <t xml:space="preserve">หน่วยงานเจ้าของโครงการ            </t>
    </r>
    <r>
      <rPr>
        <sz val="16"/>
        <color indexed="8"/>
        <rFont val="TH Sarabun New"/>
        <family val="2"/>
      </rPr>
      <t>องค์การบริหารส่วนตำบลบางด้วน</t>
    </r>
  </si>
  <si>
    <r>
      <t xml:space="preserve">แบบ ปร.4 ที่แนบ มีจำนวน                </t>
    </r>
    <r>
      <rPr>
        <sz val="16"/>
        <color indexed="8"/>
        <rFont val="TH Sarabun New"/>
        <family val="2"/>
      </rPr>
      <t xml:space="preserve">   </t>
    </r>
    <r>
      <rPr>
        <b/>
        <sz val="16"/>
        <color indexed="8"/>
        <rFont val="TH Sarabun New"/>
        <family val="2"/>
      </rPr>
      <t xml:space="preserve">                แผ่น</t>
    </r>
  </si>
  <si>
    <r>
      <t xml:space="preserve">กำหนดราคากลาง วันที่     </t>
    </r>
    <r>
      <rPr>
        <b/>
        <sz val="16"/>
        <color indexed="8"/>
        <rFont val="TH Sarabun New"/>
        <family val="2"/>
      </rPr>
      <t xml:space="preserve"> 15    เดือน    </t>
    </r>
    <r>
      <rPr>
        <sz val="16"/>
        <color indexed="8"/>
        <rFont val="TH Sarabun New"/>
        <family val="2"/>
      </rPr>
      <t xml:space="preserve"> ธันวาคม </t>
    </r>
    <r>
      <rPr>
        <b/>
        <sz val="16"/>
        <color indexed="8"/>
        <rFont val="TH Sarabun New"/>
        <family val="2"/>
      </rPr>
      <t xml:space="preserve">       พ.ศ.</t>
    </r>
    <r>
      <rPr>
        <sz val="16"/>
        <color indexed="8"/>
        <rFont val="TH Sarabun New"/>
        <family val="2"/>
      </rPr>
      <t xml:space="preserve">    2568</t>
    </r>
  </si>
  <si>
    <t>ลำดับที่</t>
  </si>
  <si>
    <t>รายการ</t>
  </si>
  <si>
    <t>รวมค่างานต้นทุน</t>
  </si>
  <si>
    <t>ค่าดำเนินการ</t>
  </si>
  <si>
    <t>ค่าก่อสร้าง</t>
  </si>
  <si>
    <t>หมายเหตุ</t>
  </si>
  <si>
    <t>(บาท)</t>
  </si>
  <si>
    <t>บาท</t>
  </si>
  <si>
    <t>งานทาง</t>
  </si>
  <si>
    <t>เงินล่วงหน้าจ่าย - %</t>
  </si>
  <si>
    <t>ป้ายโครงการ (ผู้รับเหมาจัดหา)</t>
  </si>
  <si>
    <t xml:space="preserve"> -</t>
  </si>
  <si>
    <t xml:space="preserve">เงินประกันผลงานหัก -% </t>
  </si>
  <si>
    <t>ดอกเบี้ยเงินกู้ 7% ต่อปี</t>
  </si>
  <si>
    <t>ค่าภาษีมูลค่าเพิ่ม 7%</t>
  </si>
  <si>
    <t>สรุป</t>
  </si>
  <si>
    <t>รวมค่าก่อสร้างเป็นเงิน</t>
  </si>
  <si>
    <t xml:space="preserve">ระยะเวลาดำเนินการ </t>
  </si>
  <si>
    <t>คิดเป็นเงินงบประมาณที่จัดสรร</t>
  </si>
  <si>
    <t xml:space="preserve"> 90 วัน</t>
  </si>
  <si>
    <t>เป็นเงินค่าก่อสร้างทั้งสิ้น</t>
  </si>
  <si>
    <t>(เก้าแสนสามหมื่นหนึ่งพันบาทถ้วน)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</si>
</sst>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87" formatCode="_-* #,##0.000_-;\-* #,##0.000_-;_-* &quot;-&quot;??_-;_-@_-"/>
    <numFmt numFmtId="188" formatCode="#,##0.000"/>
    <numFmt numFmtId="189" formatCode="0\+000"/>
    <numFmt numFmtId="190" formatCode="_-* #,##0.00_-;\-* #,##0.00_-;_-* &quot;-&quot;_-;_-@_-"/>
    <numFmt numFmtId="191" formatCode="0.0000"/>
    <numFmt numFmtId="192" formatCode="_(* #,##0.00_);_(* \(#,##0.00\);_(* &quot;-&quot;??_);_(@_)"/>
    <numFmt numFmtId="193" formatCode="_(* #,##0.0000_);_(* \(#,##0.0000\);_(* &quot;-&quot;??_);_(@_)"/>
    <numFmt numFmtId="194" formatCode="_(* #,##0.000_);_(* \(#,##0.000\);_(* &quot;-&quot;??_);_(@_)"/>
    <numFmt numFmtId="195" formatCode="_-* #,##0.0000_-;\-* #,##0.0000_-;_-* &quot;-&quot;????_-;_-@_-"/>
  </numFmts>
  <fonts count="16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 New"/>
      <family val="2"/>
    </font>
    <font>
      <sz val="14"/>
      <name val="TH Sarabun New"/>
      <family val="2"/>
    </font>
    <font>
      <sz val="14"/>
      <name val="Cordia New"/>
      <family val="2"/>
    </font>
    <font>
      <sz val="12"/>
      <name val="TH Sarabun New"/>
      <family val="2"/>
    </font>
    <font>
      <sz val="13.5"/>
      <name val="TH Sarabun New"/>
      <family val="2"/>
    </font>
    <font>
      <sz val="13"/>
      <name val="TH Sarabun New"/>
      <family val="2"/>
    </font>
    <font>
      <b/>
      <sz val="14"/>
      <color rgb="FFFF0000"/>
      <name val="TH Sarabun New"/>
      <family val="2"/>
    </font>
    <font>
      <sz val="14"/>
      <color indexed="8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20"/>
      <color theme="1"/>
      <name val="TH Sarabun New"/>
      <family val="2"/>
    </font>
    <font>
      <sz val="16"/>
      <color indexed="8"/>
      <name val="TH Sarabun New"/>
      <family val="2"/>
    </font>
    <font>
      <b/>
      <sz val="16"/>
      <color indexed="8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187" fontId="3" fillId="0" borderId="0" xfId="1" applyNumberFormat="1" applyFont="1" applyFill="1" applyBorder="1" applyAlignment="1" applyProtection="1">
      <alignment horizontal="right"/>
    </xf>
    <xf numFmtId="43" fontId="3" fillId="0" borderId="0" xfId="1" applyFont="1" applyFill="1" applyBorder="1" applyAlignment="1" applyProtection="1">
      <alignment horizontal="center"/>
    </xf>
    <xf numFmtId="188" fontId="2" fillId="0" borderId="0" xfId="0" applyNumberFormat="1" applyFont="1" applyAlignment="1">
      <alignment horizontal="center"/>
    </xf>
    <xf numFmtId="189" fontId="3" fillId="0" borderId="0" xfId="0" applyNumberFormat="1" applyFont="1" applyAlignment="1">
      <alignment horizontal="right"/>
    </xf>
    <xf numFmtId="189" fontId="2" fillId="0" borderId="0" xfId="0" applyNumberFormat="1" applyFont="1" applyAlignment="1">
      <alignment horizontal="center"/>
    </xf>
    <xf numFmtId="189" fontId="3" fillId="0" borderId="0" xfId="0" applyNumberFormat="1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188" fontId="2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19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3" fontId="3" fillId="0" borderId="2" xfId="0" applyNumberFormat="1" applyFont="1" applyBorder="1"/>
    <xf numFmtId="0" fontId="3" fillId="0" borderId="2" xfId="0" applyFont="1" applyBorder="1"/>
    <xf numFmtId="191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8" xfId="0" applyFont="1" applyBorder="1"/>
    <xf numFmtId="0" fontId="2" fillId="0" borderId="8" xfId="0" applyFont="1" applyBorder="1" applyAlignment="1">
      <alignment horizontal="center"/>
    </xf>
    <xf numFmtId="0" fontId="3" fillId="0" borderId="9" xfId="0" applyFont="1" applyBorder="1"/>
    <xf numFmtId="190" fontId="3" fillId="0" borderId="8" xfId="0" applyNumberFormat="1" applyFont="1" applyBorder="1"/>
    <xf numFmtId="0" fontId="3" fillId="0" borderId="8" xfId="0" applyFont="1" applyBorder="1" applyAlignment="1">
      <alignment horizontal="center"/>
    </xf>
    <xf numFmtId="192" fontId="3" fillId="0" borderId="8" xfId="0" applyNumberFormat="1" applyFont="1" applyBorder="1"/>
    <xf numFmtId="193" fontId="3" fillId="0" borderId="8" xfId="0" applyNumberFormat="1" applyFont="1" applyBorder="1" applyAlignment="1">
      <alignment horizontal="right"/>
    </xf>
    <xf numFmtId="43" fontId="3" fillId="0" borderId="8" xfId="0" applyNumberFormat="1" applyFont="1" applyBorder="1" applyAlignment="1">
      <alignment horizontal="left"/>
    </xf>
    <xf numFmtId="43" fontId="3" fillId="0" borderId="8" xfId="0" applyNumberFormat="1" applyFont="1" applyBorder="1"/>
    <xf numFmtId="0" fontId="2" fillId="0" borderId="8" xfId="0" applyFont="1" applyBorder="1"/>
    <xf numFmtId="0" fontId="3" fillId="0" borderId="10" xfId="0" applyFont="1" applyBorder="1"/>
    <xf numFmtId="0" fontId="2" fillId="0" borderId="10" xfId="0" applyFont="1" applyBorder="1"/>
    <xf numFmtId="0" fontId="2" fillId="0" borderId="5" xfId="0" applyFont="1" applyBorder="1"/>
    <xf numFmtId="190" fontId="2" fillId="0" borderId="5" xfId="0" applyNumberFormat="1" applyFont="1" applyBorder="1"/>
    <xf numFmtId="0" fontId="2" fillId="0" borderId="5" xfId="0" applyFont="1" applyBorder="1" applyAlignment="1">
      <alignment horizontal="center"/>
    </xf>
    <xf numFmtId="192" fontId="2" fillId="0" borderId="5" xfId="0" applyNumberFormat="1" applyFont="1" applyBorder="1"/>
    <xf numFmtId="193" fontId="2" fillId="0" borderId="5" xfId="0" applyNumberFormat="1" applyFont="1" applyBorder="1" applyAlignment="1">
      <alignment horizontal="right"/>
    </xf>
    <xf numFmtId="43" fontId="2" fillId="0" borderId="5" xfId="0" applyNumberFormat="1" applyFont="1" applyBorder="1" applyAlignment="1">
      <alignment horizontal="left"/>
    </xf>
    <xf numFmtId="43" fontId="2" fillId="0" borderId="5" xfId="0" applyNumberFormat="1" applyFont="1" applyBorder="1"/>
    <xf numFmtId="190" fontId="2" fillId="0" borderId="8" xfId="0" applyNumberFormat="1" applyFont="1" applyBorder="1"/>
    <xf numFmtId="192" fontId="2" fillId="0" borderId="8" xfId="0" applyNumberFormat="1" applyFont="1" applyBorder="1"/>
    <xf numFmtId="193" fontId="2" fillId="0" borderId="8" xfId="0" applyNumberFormat="1" applyFont="1" applyBorder="1" applyAlignment="1">
      <alignment horizontal="right"/>
    </xf>
    <xf numFmtId="43" fontId="2" fillId="0" borderId="8" xfId="0" applyNumberFormat="1" applyFont="1" applyBorder="1" applyAlignment="1">
      <alignment horizontal="left"/>
    </xf>
    <xf numFmtId="43" fontId="2" fillId="0" borderId="8" xfId="0" applyNumberFormat="1" applyFont="1" applyBorder="1"/>
    <xf numFmtId="49" fontId="2" fillId="0" borderId="10" xfId="0" applyNumberFormat="1" applyFont="1" applyBorder="1"/>
    <xf numFmtId="49" fontId="3" fillId="0" borderId="10" xfId="0" applyNumberFormat="1" applyFont="1" applyBorder="1"/>
    <xf numFmtId="39" fontId="3" fillId="0" borderId="10" xfId="0" applyNumberFormat="1" applyFont="1" applyBorder="1" applyAlignment="1">
      <alignment horizontal="left"/>
    </xf>
    <xf numFmtId="39" fontId="3" fillId="0" borderId="8" xfId="0" applyNumberFormat="1" applyFont="1" applyBorder="1" applyAlignment="1">
      <alignment horizontal="center"/>
    </xf>
    <xf numFmtId="39" fontId="2" fillId="0" borderId="10" xfId="0" applyNumberFormat="1" applyFont="1" applyBorder="1" applyAlignment="1">
      <alignment horizontal="left"/>
    </xf>
    <xf numFmtId="194" fontId="3" fillId="0" borderId="8" xfId="0" applyNumberFormat="1" applyFont="1" applyBorder="1"/>
    <xf numFmtId="194" fontId="2" fillId="0" borderId="5" xfId="0" applyNumberFormat="1" applyFont="1" applyBorder="1"/>
    <xf numFmtId="195" fontId="2" fillId="0" borderId="5" xfId="0" applyNumberFormat="1" applyFont="1" applyBorder="1" applyAlignment="1">
      <alignment horizontal="right"/>
    </xf>
    <xf numFmtId="194" fontId="2" fillId="0" borderId="8" xfId="0" applyNumberFormat="1" applyFont="1" applyBorder="1"/>
    <xf numFmtId="195" fontId="2" fillId="0" borderId="8" xfId="0" applyNumberFormat="1" applyFont="1" applyBorder="1" applyAlignment="1">
      <alignment horizontal="right"/>
    </xf>
    <xf numFmtId="195" fontId="3" fillId="0" borderId="8" xfId="0" applyNumberFormat="1" applyFont="1" applyBorder="1" applyAlignment="1">
      <alignment horizontal="right"/>
    </xf>
    <xf numFmtId="39" fontId="3" fillId="0" borderId="0" xfId="0" applyNumberFormat="1" applyFont="1" applyAlignment="1">
      <alignment horizontal="left"/>
    </xf>
    <xf numFmtId="39" fontId="2" fillId="0" borderId="0" xfId="0" applyNumberFormat="1" applyFont="1" applyAlignment="1">
      <alignment horizontal="left"/>
    </xf>
    <xf numFmtId="41" fontId="3" fillId="0" borderId="8" xfId="0" applyNumberFormat="1" applyFont="1" applyBorder="1" applyAlignment="1">
      <alignment horizontal="right"/>
    </xf>
    <xf numFmtId="41" fontId="3" fillId="0" borderId="8" xfId="0" applyNumberFormat="1" applyFont="1" applyBorder="1"/>
    <xf numFmtId="41" fontId="2" fillId="0" borderId="5" xfId="0" applyNumberFormat="1" applyFont="1" applyBorder="1"/>
    <xf numFmtId="39" fontId="2" fillId="0" borderId="5" xfId="0" applyNumberFormat="1" applyFont="1" applyBorder="1" applyAlignment="1">
      <alignment horizontal="center"/>
    </xf>
    <xf numFmtId="41" fontId="2" fillId="0" borderId="8" xfId="0" applyNumberFormat="1" applyFont="1" applyBorder="1"/>
    <xf numFmtId="39" fontId="2" fillId="0" borderId="8" xfId="0" applyNumberFormat="1" applyFont="1" applyBorder="1" applyAlignment="1">
      <alignment horizontal="center"/>
    </xf>
    <xf numFmtId="195" fontId="3" fillId="0" borderId="9" xfId="0" applyNumberFormat="1" applyFont="1" applyBorder="1" applyAlignment="1">
      <alignment horizontal="right"/>
    </xf>
    <xf numFmtId="195" fontId="2" fillId="0" borderId="7" xfId="0" applyNumberFormat="1" applyFont="1" applyBorder="1" applyAlignment="1">
      <alignment horizontal="right"/>
    </xf>
    <xf numFmtId="195" fontId="2" fillId="0" borderId="9" xfId="0" applyNumberFormat="1" applyFont="1" applyBorder="1" applyAlignment="1">
      <alignment horizontal="right"/>
    </xf>
    <xf numFmtId="39" fontId="3" fillId="0" borderId="0" xfId="0" applyNumberFormat="1" applyFont="1" applyAlignment="1">
      <alignment horizontal="center"/>
    </xf>
    <xf numFmtId="39" fontId="3" fillId="0" borderId="9" xfId="0" applyNumberFormat="1" applyFont="1" applyBorder="1" applyAlignment="1">
      <alignment horizontal="center"/>
    </xf>
    <xf numFmtId="39" fontId="3" fillId="0" borderId="9" xfId="0" applyNumberFormat="1" applyFont="1" applyBorder="1"/>
    <xf numFmtId="0" fontId="2" fillId="0" borderId="11" xfId="0" applyFont="1" applyBorder="1" applyAlignment="1">
      <alignment horizontal="center"/>
    </xf>
    <xf numFmtId="192" fontId="8" fillId="0" borderId="8" xfId="0" applyNumberFormat="1" applyFont="1" applyBorder="1"/>
    <xf numFmtId="195" fontId="8" fillId="0" borderId="9" xfId="0" applyNumberFormat="1" applyFont="1" applyBorder="1" applyAlignment="1">
      <alignment horizontal="right"/>
    </xf>
    <xf numFmtId="43" fontId="8" fillId="0" borderId="8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39" fontId="2" fillId="0" borderId="6" xfId="0" applyNumberFormat="1" applyFont="1" applyBorder="1" applyAlignment="1">
      <alignment horizontal="left"/>
    </xf>
    <xf numFmtId="39" fontId="3" fillId="0" borderId="1" xfId="0" applyNumberFormat="1" applyFont="1" applyBorder="1" applyAlignment="1">
      <alignment horizontal="left"/>
    </xf>
    <xf numFmtId="190" fontId="3" fillId="0" borderId="5" xfId="0" applyNumberFormat="1" applyFont="1" applyBorder="1"/>
    <xf numFmtId="39" fontId="3" fillId="0" borderId="1" xfId="0" applyNumberFormat="1" applyFont="1" applyBorder="1" applyAlignment="1">
      <alignment horizontal="center"/>
    </xf>
    <xf numFmtId="192" fontId="3" fillId="0" borderId="6" xfId="0" applyNumberFormat="1" applyFont="1" applyBorder="1"/>
    <xf numFmtId="192" fontId="3" fillId="0" borderId="5" xfId="0" applyNumberFormat="1" applyFont="1" applyBorder="1"/>
    <xf numFmtId="195" fontId="3" fillId="0" borderId="5" xfId="0" applyNumberFormat="1" applyFont="1" applyBorder="1" applyAlignment="1">
      <alignment horizontal="right"/>
    </xf>
    <xf numFmtId="0" fontId="2" fillId="0" borderId="12" xfId="0" applyFont="1" applyBorder="1"/>
    <xf numFmtId="0" fontId="3" fillId="0" borderId="12" xfId="0" applyFont="1" applyBorder="1"/>
    <xf numFmtId="43" fontId="2" fillId="0" borderId="13" xfId="0" applyNumberFormat="1" applyFont="1" applyBorder="1" applyAlignment="1">
      <alignment horizontal="center"/>
    </xf>
    <xf numFmtId="43" fontId="2" fillId="0" borderId="11" xfId="0" applyNumberFormat="1" applyFont="1" applyBorder="1" applyAlignment="1">
      <alignment horizontal="left"/>
    </xf>
    <xf numFmtId="191" fontId="2" fillId="0" borderId="3" xfId="0" applyNumberFormat="1" applyFont="1" applyBorder="1" applyAlignment="1">
      <alignment horizontal="center"/>
    </xf>
    <xf numFmtId="43" fontId="2" fillId="0" borderId="2" xfId="0" applyNumberFormat="1" applyFont="1" applyBorder="1" applyAlignment="1">
      <alignment horizontal="left"/>
    </xf>
    <xf numFmtId="191" fontId="3" fillId="0" borderId="0" xfId="0" applyNumberFormat="1" applyFont="1" applyAlignment="1">
      <alignment horizontal="center"/>
    </xf>
    <xf numFmtId="191" fontId="3" fillId="0" borderId="0" xfId="0" applyNumberFormat="1" applyFont="1" applyAlignment="1">
      <alignment horizontal="right"/>
    </xf>
    <xf numFmtId="0" fontId="10" fillId="0" borderId="0" xfId="2" applyFont="1" applyAlignment="1">
      <alignment horizontal="left"/>
    </xf>
    <xf numFmtId="0" fontId="11" fillId="0" borderId="0" xfId="2" applyFont="1" applyAlignment="1">
      <alignment horizontal="right"/>
    </xf>
    <xf numFmtId="0" fontId="10" fillId="0" borderId="0" xfId="2" applyFont="1"/>
    <xf numFmtId="0" fontId="11" fillId="0" borderId="0" xfId="2" applyFont="1" applyAlignment="1">
      <alignment horizontal="center"/>
    </xf>
    <xf numFmtId="0" fontId="11" fillId="0" borderId="0" xfId="2" applyFont="1"/>
    <xf numFmtId="0" fontId="11" fillId="0" borderId="2" xfId="2" applyFont="1" applyBorder="1" applyAlignment="1">
      <alignment horizontal="center"/>
    </xf>
    <xf numFmtId="0" fontId="11" fillId="0" borderId="5" xfId="2" applyFont="1" applyBorder="1" applyAlignment="1">
      <alignment horizontal="center"/>
    </xf>
    <xf numFmtId="0" fontId="11" fillId="0" borderId="8" xfId="2" applyFont="1" applyBorder="1" applyAlignment="1">
      <alignment horizontal="center"/>
    </xf>
    <xf numFmtId="0" fontId="11" fillId="0" borderId="9" xfId="2" applyFont="1" applyBorder="1"/>
    <xf numFmtId="4" fontId="11" fillId="0" borderId="0" xfId="2" applyNumberFormat="1" applyFont="1" applyAlignment="1">
      <alignment horizontal="right" vertical="top"/>
    </xf>
    <xf numFmtId="191" fontId="11" fillId="0" borderId="8" xfId="2" applyNumberFormat="1" applyFont="1" applyBorder="1" applyAlignment="1">
      <alignment horizontal="center"/>
    </xf>
    <xf numFmtId="4" fontId="11" fillId="0" borderId="0" xfId="2" applyNumberFormat="1" applyFont="1" applyAlignment="1">
      <alignment horizontal="right"/>
    </xf>
    <xf numFmtId="9" fontId="15" fillId="0" borderId="2" xfId="3" applyFont="1" applyBorder="1"/>
    <xf numFmtId="9" fontId="10" fillId="0" borderId="0" xfId="3" applyFont="1"/>
    <xf numFmtId="4" fontId="11" fillId="0" borderId="0" xfId="2" applyNumberFormat="1" applyFont="1" applyAlignment="1">
      <alignment horizontal="center"/>
    </xf>
    <xf numFmtId="9" fontId="15" fillId="0" borderId="8" xfId="3" applyFont="1" applyBorder="1"/>
    <xf numFmtId="0" fontId="15" fillId="0" borderId="8" xfId="2" applyFont="1" applyBorder="1"/>
    <xf numFmtId="0" fontId="10" fillId="0" borderId="8" xfId="2" applyFont="1" applyBorder="1" applyAlignment="1">
      <alignment horizontal="center"/>
    </xf>
    <xf numFmtId="0" fontId="10" fillId="0" borderId="9" xfId="2" applyFont="1" applyBorder="1"/>
    <xf numFmtId="43" fontId="10" fillId="0" borderId="0" xfId="4" applyFont="1" applyBorder="1" applyAlignment="1"/>
    <xf numFmtId="191" fontId="10" fillId="0" borderId="8" xfId="2" applyNumberFormat="1" applyFont="1" applyBorder="1" applyAlignment="1">
      <alignment horizontal="center"/>
    </xf>
    <xf numFmtId="43" fontId="10" fillId="0" borderId="0" xfId="4" applyFont="1" applyBorder="1" applyAlignment="1">
      <alignment horizontal="center"/>
    </xf>
    <xf numFmtId="9" fontId="10" fillId="0" borderId="11" xfId="3" applyFont="1" applyBorder="1"/>
    <xf numFmtId="0" fontId="11" fillId="0" borderId="2" xfId="2" applyFont="1" applyBorder="1"/>
    <xf numFmtId="4" fontId="11" fillId="0" borderId="11" xfId="2" applyNumberFormat="1" applyFont="1" applyBorder="1" applyAlignment="1">
      <alignment horizontal="center"/>
    </xf>
    <xf numFmtId="0" fontId="11" fillId="0" borderId="8" xfId="2" applyFont="1" applyBorder="1"/>
    <xf numFmtId="4" fontId="11" fillId="0" borderId="5" xfId="2" applyNumberFormat="1" applyFont="1" applyBorder="1" applyAlignment="1">
      <alignment horizontal="center"/>
    </xf>
    <xf numFmtId="4" fontId="11" fillId="0" borderId="8" xfId="2" applyNumberFormat="1" applyFont="1" applyBorder="1" applyAlignment="1">
      <alignment horizontal="center"/>
    </xf>
    <xf numFmtId="0" fontId="11" fillId="0" borderId="5" xfId="2" applyFont="1" applyBorder="1"/>
    <xf numFmtId="4" fontId="11" fillId="0" borderId="17" xfId="2" applyNumberFormat="1" applyFont="1" applyBorder="1" applyAlignment="1">
      <alignment horizontal="center"/>
    </xf>
    <xf numFmtId="0" fontId="10" fillId="0" borderId="0" xfId="2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191" fontId="3" fillId="0" borderId="0" xfId="0" applyNumberFormat="1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right"/>
    </xf>
    <xf numFmtId="191" fontId="3" fillId="0" borderId="15" xfId="0" applyNumberFormat="1" applyFont="1" applyBorder="1" applyAlignment="1">
      <alignment horizontal="center"/>
    </xf>
    <xf numFmtId="39" fontId="3" fillId="0" borderId="10" xfId="0" applyNumberFormat="1" applyFont="1" applyBorder="1" applyAlignment="1">
      <alignment horizontal="left"/>
    </xf>
    <xf numFmtId="39" fontId="3" fillId="0" borderId="9" xfId="0" applyNumberFormat="1" applyFont="1" applyBorder="1" applyAlignment="1">
      <alignment horizontal="left"/>
    </xf>
    <xf numFmtId="39" fontId="2" fillId="0" borderId="6" xfId="0" applyNumberFormat="1" applyFont="1" applyBorder="1" applyAlignment="1">
      <alignment horizontal="center"/>
    </xf>
    <xf numFmtId="39" fontId="2" fillId="0" borderId="7" xfId="0" applyNumberFormat="1" applyFont="1" applyBorder="1" applyAlignment="1">
      <alignment horizontal="center"/>
    </xf>
    <xf numFmtId="39" fontId="2" fillId="0" borderId="10" xfId="0" applyNumberFormat="1" applyFont="1" applyBorder="1" applyAlignment="1">
      <alignment horizontal="center"/>
    </xf>
    <xf numFmtId="39" fontId="2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91" fontId="3" fillId="0" borderId="2" xfId="0" applyNumberFormat="1" applyFont="1" applyBorder="1" applyAlignment="1">
      <alignment horizontal="center" vertical="center"/>
    </xf>
    <xf numFmtId="191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/>
    <xf numFmtId="0" fontId="3" fillId="0" borderId="9" xfId="0" applyFont="1" applyBorder="1"/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3" fontId="3" fillId="0" borderId="0" xfId="1" applyFont="1" applyFill="1" applyBorder="1" applyAlignment="1" applyProtection="1">
      <alignment horizontal="center"/>
    </xf>
    <xf numFmtId="0" fontId="10" fillId="0" borderId="0" xfId="2" applyFont="1"/>
    <xf numFmtId="0" fontId="10" fillId="0" borderId="0" xfId="2" applyFont="1" applyAlignment="1">
      <alignment horizontal="left"/>
    </xf>
    <xf numFmtId="0" fontId="11" fillId="0" borderId="0" xfId="2" applyFont="1" applyAlignment="1">
      <alignment horizontal="left"/>
    </xf>
    <xf numFmtId="0" fontId="11" fillId="0" borderId="1" xfId="2" applyFont="1" applyBorder="1" applyAlignment="1">
      <alignment horizontal="left"/>
    </xf>
    <xf numFmtId="0" fontId="11" fillId="0" borderId="2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2" fillId="0" borderId="0" xfId="2" applyFont="1" applyAlignment="1">
      <alignment horizontal="center"/>
    </xf>
    <xf numFmtId="0" fontId="11" fillId="0" borderId="0" xfId="2" applyFont="1" applyAlignment="1">
      <alignment horizontal="center"/>
    </xf>
  </cellXfs>
  <cellStyles count="5">
    <cellStyle name="จุลภาค" xfId="1" builtinId="3"/>
    <cellStyle name="จุลภาค 2" xfId="4" xr:uid="{B0A0BDDA-DD5C-4A60-BAC4-FC450C705ED8}"/>
    <cellStyle name="ปกติ" xfId="0" builtinId="0"/>
    <cellStyle name="ปกติ 2" xfId="2" xr:uid="{9296C37A-F954-4EF9-9240-9CE43A5FC2A3}"/>
    <cellStyle name="เปอร์เซ็นต์ 2" xfId="3" xr:uid="{7CAC6465-3246-4A1C-A889-0CBF5ECCDF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sharedStrings" Target="sharedStrings.xml"/><Relationship Id="rId8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31750</xdr:colOff>
      <xdr:row>20</xdr:row>
      <xdr:rowOff>40004</xdr:rowOff>
    </xdr:from>
    <xdr:ext cx="3683647" cy="3401159"/>
    <xdr:sp macro="" textlink="">
      <xdr:nvSpPr>
        <xdr:cNvPr id="2" name="TextBox 28">
          <a:extLst>
            <a:ext uri="{FF2B5EF4-FFF2-40B4-BE49-F238E27FC236}">
              <a16:creationId xmlns:a16="http://schemas.microsoft.com/office/drawing/2014/main" id="{9F68B626-3075-4A78-B645-8B66FBDACB82}"/>
            </a:ext>
          </a:extLst>
        </xdr:cNvPr>
        <xdr:cNvSpPr txBox="1"/>
      </xdr:nvSpPr>
      <xdr:spPr>
        <a:xfrm>
          <a:off x="31750" y="6231254"/>
          <a:ext cx="3683647" cy="3401159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softEdge rad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>
            <a:lnSpc>
              <a:spcPts val="1400"/>
            </a:lnSpc>
          </a:pPr>
          <a:endParaRPr lang="th-TH" sz="1400" b="0" i="0" u="none" strike="noStrike">
            <a:solidFill>
              <a:schemeClr val="dk1"/>
            </a:solidFill>
            <a:latin typeface="Browallia New" pitchFamily="34" charset="-34"/>
            <a:ea typeface="+mn-ea"/>
            <a:cs typeface="Browallia New" pitchFamily="34" charset="-34"/>
          </a:endParaRPr>
        </a:p>
      </xdr:txBody>
    </xdr:sp>
    <xdr:clientData/>
  </xdr:oneCellAnchor>
  <xdr:oneCellAnchor>
    <xdr:from>
      <xdr:col>3</xdr:col>
      <xdr:colOff>238760</xdr:colOff>
      <xdr:row>25</xdr:row>
      <xdr:rowOff>139700</xdr:rowOff>
    </xdr:from>
    <xdr:ext cx="2724172" cy="957264"/>
    <xdr:sp macro="" textlink="">
      <xdr:nvSpPr>
        <xdr:cNvPr id="3" name="TextBox 28">
          <a:extLst>
            <a:ext uri="{FF2B5EF4-FFF2-40B4-BE49-F238E27FC236}">
              <a16:creationId xmlns:a16="http://schemas.microsoft.com/office/drawing/2014/main" id="{1585A0A5-9678-45F7-9BBE-F929ADE64FE1}"/>
            </a:ext>
          </a:extLst>
        </xdr:cNvPr>
        <xdr:cNvSpPr txBox="1"/>
      </xdr:nvSpPr>
      <xdr:spPr>
        <a:xfrm>
          <a:off x="3763010" y="7864475"/>
          <a:ext cx="2724172" cy="957264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softEdge rad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>
            <a:lnSpc>
              <a:spcPts val="1500"/>
            </a:lnSpc>
          </a:pPr>
          <a:endParaRPr lang="th-TH" sz="1600" b="0" i="0" u="none" strike="noStrike">
            <a:solidFill>
              <a:schemeClr val="dk1"/>
            </a:solidFill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algn="ctr">
            <a:lnSpc>
              <a:spcPts val="1000"/>
            </a:lnSpc>
          </a:pPr>
          <a:endParaRPr lang="th-TH" sz="1200" b="0" i="0" u="none" strike="noStrike">
            <a:solidFill>
              <a:schemeClr val="dk1"/>
            </a:solidFill>
            <a:latin typeface="Browallia New" pitchFamily="34" charset="-34"/>
            <a:ea typeface="+mn-ea"/>
            <a:cs typeface="Browallia New" pitchFamily="34" charset="-34"/>
          </a:endParaRPr>
        </a:p>
      </xdr:txBody>
    </xdr:sp>
    <xdr:clientData/>
  </xdr:oneCellAnchor>
  <xdr:oneCellAnchor>
    <xdr:from>
      <xdr:col>3</xdr:col>
      <xdr:colOff>310515</xdr:colOff>
      <xdr:row>21</xdr:row>
      <xdr:rowOff>1</xdr:rowOff>
    </xdr:from>
    <xdr:ext cx="2640941" cy="1095956"/>
    <xdr:sp macro="" textlink="">
      <xdr:nvSpPr>
        <xdr:cNvPr id="4" name="TextBox 28">
          <a:extLst>
            <a:ext uri="{FF2B5EF4-FFF2-40B4-BE49-F238E27FC236}">
              <a16:creationId xmlns:a16="http://schemas.microsoft.com/office/drawing/2014/main" id="{82A19CA2-5701-4EB7-995C-D7E44FC91910}"/>
            </a:ext>
          </a:extLst>
        </xdr:cNvPr>
        <xdr:cNvSpPr txBox="1"/>
      </xdr:nvSpPr>
      <xdr:spPr>
        <a:xfrm>
          <a:off x="3834765" y="6505576"/>
          <a:ext cx="2640941" cy="1095956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softEdge rad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>
            <a:lnSpc>
              <a:spcPts val="1300"/>
            </a:lnSpc>
          </a:pPr>
          <a:endParaRPr lang="th-TH" sz="1200" b="0" i="0" u="none" strike="noStrike">
            <a:solidFill>
              <a:schemeClr val="dk1"/>
            </a:solidFill>
            <a:latin typeface="Browallia New" pitchFamily="34" charset="-34"/>
            <a:ea typeface="+mn-ea"/>
            <a:cs typeface="Browallia New" pitchFamily="34" charset="-34"/>
          </a:endParaRPr>
        </a:p>
      </xdr:txBody>
    </xdr:sp>
    <xdr:clientData/>
  </xdr:oneCellAnchor>
  <xdr:twoCellAnchor editAs="oneCell">
    <xdr:from>
      <xdr:col>0</xdr:col>
      <xdr:colOff>104775</xdr:colOff>
      <xdr:row>0</xdr:row>
      <xdr:rowOff>47625</xdr:rowOff>
    </xdr:from>
    <xdr:to>
      <xdr:col>1</xdr:col>
      <xdr:colOff>438150</xdr:colOff>
      <xdr:row>2</xdr:row>
      <xdr:rowOff>209550</xdr:rowOff>
    </xdr:to>
    <xdr:pic>
      <xdr:nvPicPr>
        <xdr:cNvPr id="5" name="รูปภาพ 36">
          <a:extLst>
            <a:ext uri="{FF2B5EF4-FFF2-40B4-BE49-F238E27FC236}">
              <a16:creationId xmlns:a16="http://schemas.microsoft.com/office/drawing/2014/main" id="{F831F5E8-0085-41F0-B05D-2791B8002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7625"/>
          <a:ext cx="8191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218440</xdr:colOff>
      <xdr:row>29</xdr:row>
      <xdr:rowOff>3810</xdr:rowOff>
    </xdr:from>
    <xdr:ext cx="2715764" cy="957264"/>
    <xdr:sp macro="" textlink="">
      <xdr:nvSpPr>
        <xdr:cNvPr id="6" name="TextBox 28">
          <a:extLst>
            <a:ext uri="{FF2B5EF4-FFF2-40B4-BE49-F238E27FC236}">
              <a16:creationId xmlns:a16="http://schemas.microsoft.com/office/drawing/2014/main" id="{FB1C1CFE-C993-4870-A3BF-7E6DFBD5ECAB}"/>
            </a:ext>
          </a:extLst>
        </xdr:cNvPr>
        <xdr:cNvSpPr txBox="1"/>
      </xdr:nvSpPr>
      <xdr:spPr>
        <a:xfrm>
          <a:off x="3742690" y="8947785"/>
          <a:ext cx="2715764" cy="957264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softEdge rad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>
            <a:lnSpc>
              <a:spcPts val="1500"/>
            </a:lnSpc>
          </a:pPr>
          <a:endParaRPr lang="th-TH" sz="1600" b="0" i="0" u="none" strike="noStrike">
            <a:solidFill>
              <a:schemeClr val="dk1"/>
            </a:solidFill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algn="ctr">
            <a:lnSpc>
              <a:spcPts val="1000"/>
            </a:lnSpc>
          </a:pPr>
          <a:endParaRPr lang="th-TH" sz="1200" b="0" i="0" u="none" strike="noStrike">
            <a:solidFill>
              <a:schemeClr val="dk1"/>
            </a:solidFill>
            <a:latin typeface="Browallia New" pitchFamily="34" charset="-34"/>
            <a:ea typeface="+mn-ea"/>
            <a:cs typeface="Browallia New" pitchFamily="34" charset="-34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tawut\shared%20docs\&#3619;&#3634;&#3588;&#3634;&#3585;&#3621;&#3634;&#3591;_2550\2_&#3618;&#3585;&#3619;&#3632;&#3604;&#3633;&#3610;2550\&#3618;&#3585;&#3619;&#3632;&#3604;&#3633;&#3610;&#3651;&#3627;&#3657;&#3607;&#3594;\12_&#3609;&#3634;&#3591;&#3614;&#3619;&#3632;&#3618;&#3634;AC_&#3626;&#3632;&#3614;&#3634;&#3609;_OK2550_prin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tawut\shared%20docs\&#3611;&#3619;&#3632;&#3617;&#3634;&#3603;&#3619;&#3634;&#3588;&#3634;&#3621;&#3634;&#3604;&#3618;&#3634;&#3591;(&#3605;&#3657;&#3609;&#3649;&#3610;&#3610;)\0_1%20&#3585;&#3617;(&#3617;&#3637;box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611;&#3619;&#3632;&#3617;&#3634;&#3603;&#3585;&#3634;&#3619;&#3591;&#3634;&#3609;&#3607;&#3634;&#3591;/&#3585;&#3656;&#3629;&#3626;&#3619;&#3657;&#3634;&#3591;/Documents%20and%20Settings/Admin/Desktop/&#3611;&#3619;&#3632;&#3617;&#3634;&#3603;&#3619;&#3634;&#3588;&#3634;%20&#3607;&#3594;/&#3611;&#3619;&#3632;&#3617;&#3634;&#3603;&#3619;&#3634;&#3588;&#3634;&#3649;&#3585;&#3657;&#3652;&#3586;%206.6.255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2000\shared%20docs\Documents%20and%20Settings\NEXT%20Speed(R)\Desktop\Master_ROAD%20&amp;%20BOX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02%20&#3649;&#3612;&#3609;&#3611;&#3637;%20%2054/03%20&#3611;&#3619;&#3632;&#3617;&#3634;&#3603;&#3619;&#3634;&#3588;&#3634;&#3610;&#3635;&#3619;&#3640;&#3591;&#3607;&#3634;&#3591;%20%20&#3611;&#3637;%2054/005.&#3629;&#3640;&#3607;&#3585;&#3616;&#3633;&#3618;/&#3619;&#3629;&#3610;&#3607;&#3637;&#3656;%202/&#3651;&#3594;&#3657;&#3592;&#3619;&#3636;&#3591;/&#3611;&#3619;&#3632;&#3617;&#3634;&#3603;&#3619;&#3634;&#3588;&#3634;(&#3594;&#3640;&#3604;&#3607;&#3637;&#3656;1)/&#3648;&#3585;&#3657;&#3652;&#3586;%2026.05.54/4.%20BOX%201.&#3605;&#3591;.303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611;&#3619;&#3632;&#3617;&#3634;&#3603;&#3585;&#3634;&#3619;&#3591;&#3634;&#3609;&#3607;&#3634;&#3591;/&#3585;&#3656;&#3629;&#3626;&#3619;&#3657;&#3634;&#3591;/Wichit/04_&#3611;&#3619;&#3632;&#3617;&#3634;&#3603;&#3619;&#3634;&#3588;&#3634;/&#3614;&#3619;&#3619;&#3633;&#3657;&#3591;/10142_04220090929_rar/10%20&#3619;&#3634;&#3588;&#3634;&#3606;&#3609;&#3609;%20&#3626;&#3634;&#3618;14%20&#3614;&#3619;&#3619;&#3633;&#3657;&#3591;%202.042%20&#3619;&#3623;&#3617;&#3592;&#3640;&#3604;&#3614;&#3633;&#3585;&#3619;&#3606;%2020090929/10%20&#3619;&#3634;&#3588;&#3634;&#3606;&#3609;&#3609;%20&#3626;&#3634;&#3618;14%20&#3614;&#3619;&#3619;&#3633;&#3657;&#3591;%202.042%20&#3619;&#3623;&#3617;&#3592;&#3640;&#3604;&#3614;&#3633;&#3585;&#3619;&#3606;%202009092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19;&#3634;&#3588;&#3634;&#3585;&#3621;&#3634;&#3591;%204100\4100-204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ureau%20of%20Highways13/&#3591;&#3634;&#3609;&#3611;&#3619;&#3633;&#3610;&#3611;&#3619;&#3640;&#3591;&#3618;&#3656;&#3634;&#3609;&#3594;&#3640;&#3617;&#3594;&#3609;%2047/&#3611;&#3619;&#3633;&#3610;&#3611;&#3619;&#3640;&#3591;&#3618;&#3656;&#3634;&#3609;&#3594;&#3640;&#3617;&#3594;&#3609;%20&#3627;&#3633;&#3623;&#3627;&#3636;&#3609;%2046(&#3648;&#3614;&#3636;&#3656;&#3617;&#3648;&#3605;&#3636;&#3617;)(4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uch\d\&#3619;&#3634;&#3588;&#3634;&#3585;&#3621;&#3634;&#3591;%204100\4100-204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611;&#3619;&#3632;&#3617;&#3634;&#3603;&#3585;&#3634;&#3619;&#3591;&#3634;&#3609;&#3607;&#3634;&#3591;/&#3585;&#3656;&#3629;&#3626;&#3619;&#3657;&#3634;&#3591;/&#3591;&#3634;&#3609;&#3585;&#3619;&#3617;&#3631;/&#3619;&#3634;&#3618;&#3585;&#3634;&#3619;&#3611;&#3619;&#3632;&#3617;&#3634;&#3603;&#3619;&#3634;&#3588;&#3634;%2048/&#3591;&#3634;&#3609;&#3612;&#3633;&#3591;&#3648;&#3617;&#3639;&#3629;&#3591;/&#3648;&#3621;&#3637;&#3656;&#3618;&#3591;&#3648;&#3617;&#3639;&#3629;&#3591;&#3648;&#3610;&#3605;&#3591;/05-06-20%20BOQ_Update-&#3649;&#3585;&#3657;&#3652;&#3586;/06%20-%20&#3591;&#3634;&#3609;&#3611;&#3657;&#3629;&#3591;&#3585;&#3633;&#3609;&#3648;&#3594;&#3636;&#3591;&#3621;&#3634;&#3604;&#3649;&#3621;&#3632;&#3619;&#3632;&#3610;&#3610;&#3619;&#3632;&#3610;&#3634;&#3618;&#3609;&#3657;&#3635;/Retaing%20wall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611;&#3619;&#3632;&#3617;&#3634;&#3603;&#3585;&#3634;&#3619;&#3591;&#3634;&#3609;&#3607;&#3634;&#3591;/&#3585;&#3656;&#3629;&#3626;&#3619;&#3657;&#3634;&#3591;/PUNG-NGA_AIRPORT/05_Cost%20&amp;%20BOQ/BOQ_Pung_Nga-AP_Update(30-01-50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611;&#3619;&#3632;&#3617;&#3634;&#3603;&#3585;&#3634;&#3619;&#3591;&#3634;&#3609;&#3607;&#3634;&#3591;/&#3585;&#3656;&#3629;&#3626;&#3619;&#3657;&#3634;&#3591;/08%20DOR48-G5_Cost-Estimate/01_&#3585;&#3634;&#3597;&#3592;&#3609;&#3610;&#3640;&#3619;&#3637;-&#3649;&#3617;&#3656;&#3609;&#3657;&#3635;&#3649;&#3617;&#3656;&#3585;&#3621;&#3629;&#3591;/09%20-%20BOQ/BOQ-UPDATE1%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611;&#3619;&#3632;&#3617;&#3634;&#3603;&#3585;&#3634;&#3619;&#3591;&#3634;&#3609;&#3607;&#3634;&#3591;/&#3585;&#3656;&#3629;&#3626;&#3619;&#3657;&#3634;&#3591;/&#3591;&#3634;&#3609;&#3585;&#3619;&#3617;&#3631;/&#3619;&#3634;&#3618;&#3585;&#3634;&#3619;&#3611;&#3619;&#3632;&#3617;&#3634;&#3603;&#3619;&#3634;&#3588;&#3634;%2048/&#3591;&#3634;&#3609;&#3612;&#3633;&#3591;&#3648;&#3617;&#3639;&#3629;&#3591;/&#3648;&#3621;&#3637;&#3656;&#3618;&#3591;&#3648;&#3617;&#3639;&#3629;&#3591;&#3648;&#3610;&#3605;&#3591;/05-06-20%20BOQ_Update-&#3649;&#3585;&#3657;&#3652;&#3586;/09%20-%20BOQ/BOQ-UPDATE&#3648;&#3610;&#3605;&#3591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uch\d\ROUTE%20%2032360101\4100%20%20%20ROUTE%20%203236%200101%20%20KM.%200+231-7+060\&#3591;&#3634;&#3609;%20%204100%20%20323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uch\d\&#3649;&#3612;&#3609;%20&#3612;&#3626;&#3619;\&#3605;&#3657;&#3609;&#3593;&#3610;&#3633;&#3610;%20&#3619;&#3634;&#3588;&#3634;%20%2012.50-35.50%20&#3610;&#3634;&#360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611;&#3619;&#3632;&#3617;&#3634;&#3603;&#3585;&#3634;&#3619;&#3591;&#3634;&#3609;&#3607;&#3634;&#3591;/&#3585;&#3656;&#3629;&#3626;&#3619;&#3657;&#3634;&#3591;/&#3585;&#3619;&#3617;&#3607;&#3634;&#3591;&#3627;&#3621;&#3623;&#3591;&#3594;&#3609;&#3610;&#3607;/&#3650;&#3588;&#3619;&#3591;&#3585;&#3634;&#3619;&#3592;&#3634;&#3585;%20&#3626;&#3626;&#3629;/&#3616;&#3634;&#3588;&#3605;&#3632;&#3623;&#3633;&#3609;&#3629;&#3629;&#3585;&#3648;&#3593;&#3637;&#3618;&#3591;&#3648;&#3627;&#3609;&#3639;&#3629;/&#3626;&#3634;&#3618;&#3609;&#3635;&#3605;&#3585;&#3605;&#3634;&#3604;&#3650;&#3605;&#3609;%20&#3592;.&#3586;&#3629;&#3609;&#3649;&#3585;&#3656;&#3609;/&#3612;&#3641;&#3657;&#3651;&#3594;&#3657;&#3607;&#3656;&#3634;&#3609;&#3629;&#3639;&#3656;&#3609;/&#3648;&#3593;&#3636;&#3604;-&#3648;&#3593;&#3636;&#3604;/P%200233/&#3648;&#3629;&#3585;&#3626;&#3634;&#3619;&#3611;&#3619;&#3632;&#3617;&#3634;&#3603;&#3619;&#3634;&#3588;&#3634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2000\shared%20docs\0.001_&#3611;&#3619;.2554_&#3619;&#3634;&#3588;&#3634;&#3585;&#3621;&#3634;&#3591;\01_&#3611;&#3619;.2554_&#3610;&#3635;&#3619;&#3640;&#3591;&#3607;&#3634;&#3591;\Boq03.1_&#3593;&#3634;&#3610;&#3612;&#3636;&#3623;CS_&#3594;&#3634;&#3618;&#3607;&#3632;&#3648;&#3621;_5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2000\shared%20docs\0.02_&#3611;&#3619;.2553_&#3619;&#3634;&#3588;&#3634;&#3585;&#3621;&#3634;&#3591;\03_&#3619;&#3634;&#3588;&#3634;&#3585;&#3621;&#3634;&#3591;_&#3591;&#3610;&#3610;&#3635;&#3619;&#3640;&#3591;&#3650;&#3588;&#3619;&#3591;&#3586;&#3656;&#3634;&#3618;_53\B1_&#3609;&#3624;.4029_&#3593;&#3634;&#3610;&#3612;&#3636;&#3623;CS&#3626;&#3619;&#3632;&#3585;&#3635;_2552_OK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uch\d\Bureau%20of%20Highways13\&#3591;&#3634;&#3609;&#3611;&#3619;&#3633;&#3610;&#3611;&#3619;&#3640;&#3591;&#3618;&#3656;&#3634;&#3609;&#3594;&#3640;&#3617;&#3594;&#3609;%2047\&#3611;&#3619;&#3633;&#3610;&#3611;&#3619;&#3640;&#3591;&#3618;&#3656;&#3634;&#3609;&#3594;&#3640;&#3617;&#3594;&#3609;%20&#3627;&#3633;&#3623;&#3627;&#3636;&#3609;%2046(&#3648;&#3614;&#3636;&#3656;&#3617;&#3648;&#3605;&#3636;&#3617;)(4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611;&#3619;&#3632;&#3617;&#3634;&#3603;&#3585;&#3634;&#3619;&#3591;&#3634;&#3609;&#3607;&#3634;&#3591;/&#3585;&#3656;&#3629;&#3626;&#3619;&#3657;&#3634;&#3591;/&#3591;&#3634;&#3609;&#3585;&#3619;&#3617;&#3631;/&#3619;&#3634;&#3618;&#3585;&#3634;&#3619;&#3611;&#3619;&#3632;&#3617;&#3634;&#3603;&#3619;&#3634;&#3588;&#3634;%2048/&#3591;&#3634;&#3609;&#3612;&#3633;&#3591;&#3648;&#3617;&#3639;&#3629;&#3591;/&#3648;&#3621;&#3637;&#3656;&#3618;&#3591;&#3648;&#3617;&#3639;&#3629;&#3591;&#3648;&#3610;&#3605;&#3591;/05-06-20%20BOQ_Update-&#3649;&#3585;&#3657;&#3652;&#3586;/09%20-%20BOQ/BOQ-UPDATE%20(%20&#3607;&#3640;&#3656;&#3591;&#3609;&#3634;&#3591;&#3604;&#3635;)%2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ch_01\data\MYDOCU~1\00_&#3649;&#3610;&#3610;&#3606;&#3609;&#3609;\Road47_&#3588;&#3621;&#3629;&#3591;&#3650;&#3626;&#3617;\MSOffice\Excel\project41\extimate41\grang\chol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611;&#3619;&#3632;&#3617;&#3634;&#3603;&#3585;&#3634;&#3619;&#3591;&#3634;&#3609;&#3607;&#3634;&#3591;/&#3585;&#3656;&#3629;&#3626;&#3619;&#3657;&#3634;&#3591;/Wichit/04_&#3611;&#3619;&#3632;&#3617;&#3634;&#3603;&#3619;&#3634;&#3588;&#3634;/&#3614;&#3619;&#3619;&#3633;&#3657;&#3591;/ROAD_&#3614;&#3619;&#3619;&#3633;&#3657;&#3591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611;&#3619;&#3632;&#3617;&#3634;&#3603;&#3585;&#3634;&#3619;&#3591;&#3634;&#3609;&#3607;&#3634;&#3591;/&#3585;&#3656;&#3629;&#3626;&#3619;&#3657;&#3634;&#3591;/DOR-TOUR1/03%20DOR-TOUR1_Myteam/Cost_Estimate/-----------------------------&#3649;&#3585;&#3657;%20estimate%2029-05-06%20MAA/&#3611;&#3619;&#3632;&#3617;&#3634;&#3603;&#3619;&#3634;&#3588;&#3634;%20&#3626;&#3634;&#3618;&#3592;&#3633;&#3609;&#3607;&#3610;&#3640;&#3619;&#3637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tawut\shared%20docs\1_&#3605;&#3657;&#3629;&#3591;&#3626;&#3641;&#3657;\0.1_&#3611;&#3619;.2552\0_&#3611;&#3619;.52\1_&#3609;&#3624;.4054_&#3585;&#3635;&#3649;&#3614;&#3591;&#3606;&#3617;_255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611;&#3619;&#3632;&#3617;&#3634;&#3603;&#3585;&#3634;&#3619;&#3591;&#3634;&#3609;&#3607;&#3634;&#3591;/&#3585;&#3656;&#3629;&#3626;&#3619;&#3657;&#3634;&#3591;/&#3614;&#3619;&#3632;&#3611;&#3619;&#3632;&#3650;&#3607;&#3609;/&#3619;&#3634;&#3618;&#3585;&#3634;&#3619;&#3649;&#3626;&#3604;&#3591;&#3611;&#3619;&#3636;&#3617;&#3634;&#3603;&#3623;&#3633;&#3626;&#3604;&#3640;%20&#3649;&#3621;&#3632;&#3619;&#3634;&#3588;&#3634;&#3586;&#3629;&#3591;&#3585;&#3619;&#3617;&#3607;&#3634;&#3591;&#3627;&#3621;&#3623;&#3591;/BOQ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611;&#3619;&#3632;&#3617;&#3634;&#3603;&#3585;&#3634;&#3619;&#3591;&#3634;&#3609;&#3607;&#3634;&#3591;/&#3585;&#3656;&#3629;&#3626;&#3619;&#3657;&#3634;&#3591;/DOR-TOUR1/01%20DOR-TOUR1_Doc%20In/06-19-06%20&#3592;&#3634;&#3585;&#3614;&#3637;&#3656;&#3618;&#3640;&#3607;&#3608;&#3624;&#3633;&#3585;&#3604;&#3636;&#3660;/&#3619;&#3634;&#3588;&#3634;&#3585;&#3621;&#3634;&#3591;/&#3619;&#3634;&#3588;&#3634;&#3585;&#3621;&#3634;&#3591;%20&#3619;&#3632;&#3618;&#3629;&#3591;-&#3592;&#3633;&#3609;&#3607;&#3610;&#3640;&#3619;&#3637;/&#3619;&#3632;&#3618;&#3629;&#3591;_&#3626;&#3640;&#3609;&#3607;&#3619;&#3616;&#3641;&#3656;_&#3605;&#3633;&#3604;&#3626;&#3634;&#3618;&#3607;&#3637;&#3656;%202/Cost_DOR-TOUR1_&#3616;&#3641;&#3617;&#3636;&#3626;&#3606;&#3634;&#3611;&#3633;&#3605;-&#3626;&#3640;&#3609;&#3607;&#3619;&#3616;&#3641;&#365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611;&#3619;&#3632;&#3617;&#3634;&#3603;&#3585;&#3634;&#3619;&#3591;&#3634;&#3609;&#3607;&#3634;&#3591;/&#3585;&#3656;&#3629;&#3626;&#3619;&#3657;&#3634;&#3591;/WORKS%20SM/05_Cost%20&amp;%20BOQ/BOQ_Pung_Nga-AP_VSMO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611;&#3619;&#3632;&#3617;&#3634;&#3603;&#3585;&#3634;&#3619;&#3591;&#3634;&#3609;&#3607;&#3634;&#3591;/&#3585;&#3656;&#3629;&#3626;&#3619;&#3657;&#3634;&#3591;/B.Wichit/&#3611;&#3619;&#3632;&#3617;&#3634;&#3603;&#3619;&#3634;&#3588;&#3634;/Master_2008/Bdg_&#3610;&#3633;&#3597;&#3594;&#3637;&#3585;&#3621;&#3634;&#3591;_20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611;&#3619;&#3632;&#3617;&#3634;&#3603;&#3585;&#3634;&#3619;&#3591;&#3634;&#3609;&#3607;&#3634;&#3591;/&#3585;&#3656;&#3629;&#3626;&#3619;&#3657;&#3634;&#3591;/Estimate/BOQ-B.xls" TargetMode="External"/></Relationships>
</file>

<file path=xl/externalLinks/_rels/externalLink3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inky\AppData\Local\Temp\Rar$DIa3120.36512\&#3585;&#3635;&#3627;&#3609;&#3604;&#3619;&#3634;&#3588;&#3634;&#3585;&#3621;&#3634;&#3591;&#3626;&#3634;&#3618;&#3611;&#3619;&#3632;&#3594;&#3634;&#3629;&#3640;&#3607;&#3636;&#3624;%20(&#3648;&#3619;&#3637;&#3618;&#3610;&#3619;&#3657;&#3629;&#3618;).xlsm" TargetMode="External"/><Relationship Id="rId1" Type="http://schemas.openxmlformats.org/officeDocument/2006/relationships/externalLinkPath" Target="file:///C:\Users\Pinky\AppData\Local\Temp\Rar$DIa3120.36512\&#3585;&#3635;&#3627;&#3609;&#3604;&#3619;&#3634;&#3588;&#3634;&#3585;&#3621;&#3634;&#3591;&#3626;&#3634;&#3618;&#3611;&#3619;&#3632;&#3594;&#3634;&#3629;&#3640;&#3607;&#3636;&#3624;%20(&#3648;&#3619;&#3637;&#3618;&#3610;&#3619;&#3657;&#3629;&#3618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สรุป"/>
      <sheetName val="bq"/>
      <sheetName val="ต้นทุนสะพาน"/>
      <sheetName val="ตารางค่างานสะพาน"/>
      <sheetName val="30"/>
      <sheetName val="ไม้แบบ"/>
      <sheetName val="20"/>
      <sheetName val="Sheet1"/>
      <sheetName val="select"/>
      <sheetName val="26"/>
      <sheetName val="แหล่งวัสดุ"/>
      <sheetName val="box"/>
      <sheetName val="ค่าดำเนินการ"/>
      <sheetName val="สิบล้อ"/>
      <sheetName val="ลากพ่วง"/>
      <sheetName val="froad"/>
      <sheetName val="fbride"/>
      <sheetName val="ป้ายชุดทางเชื่อ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3">
          <cell r="F23">
            <v>20649</v>
          </cell>
        </row>
        <row r="24">
          <cell r="F24">
            <v>21082</v>
          </cell>
        </row>
        <row r="30">
          <cell r="F30">
            <v>21065</v>
          </cell>
        </row>
        <row r="31">
          <cell r="F31">
            <v>21794</v>
          </cell>
        </row>
        <row r="32">
          <cell r="F32">
            <v>20888</v>
          </cell>
        </row>
        <row r="51">
          <cell r="E51">
            <v>1428</v>
          </cell>
        </row>
        <row r="53">
          <cell r="E53">
            <v>1571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ข้อมูลโครงการ"/>
      <sheetName val="DATA1"/>
      <sheetName val="DATA2"/>
      <sheetName val="DATA3"/>
      <sheetName val="DATA4"/>
      <sheetName val="DATA5"/>
      <sheetName val="DATA6"/>
      <sheetName val="DATAbox1"/>
      <sheetName val="DATAbox2"/>
      <sheetName val="DATABRD1"/>
      <sheetName val="เสาเข็มBRD1"/>
      <sheetName val="ตอม่อBRD1"/>
      <sheetName val="พื้นBRD1"/>
      <sheetName val="ราวริมBRD1"/>
      <sheetName val="ราวกลางBRD1"/>
      <sheetName val="ราวBRD1"/>
      <sheetName val="APBRD1"/>
      <sheetName val="CSPBRD1"/>
      <sheetName val="ปริมาณbox1"/>
      <sheetName val="ปริมาณbox2"/>
      <sheetName val="ข้อมูลน้ำมัน"/>
      <sheetName val="กำแพงปากท่อ"/>
      <sheetName val="ตารางแหล่งวัสดุ"/>
      <sheetName val="การเชื่อมโยงค่าระยะทาง"/>
      <sheetName val="ปก"/>
      <sheetName val="ปร.5"/>
      <sheetName val="ปร.4"/>
      <sheetName val="ค่างานต้นทุน"/>
      <sheetName val="ใบสนอราคา"/>
      <sheetName val="บันทึกต่อรอง"/>
      <sheetName val="ตารางการแบ่งงวดงาน"/>
      <sheetName val="สรุปการแบ่งงวด"/>
      <sheetName val="รายละเอียดงวดงาน"/>
      <sheetName val="รายละเยดงวดในประกาศ"/>
      <sheetName val="สรุปค่าขนส่ง"/>
      <sheetName val="ข้อมูลpop_up"/>
      <sheetName val="ขน10_12.50"/>
      <sheetName val="ขน10พ่วง_12.50"/>
      <sheetName val="ขน10_13.50"/>
      <sheetName val="ขน10พ่วง_13.50"/>
      <sheetName val="ขน10_14.50"/>
      <sheetName val="ขน10พ่วง_14.50"/>
      <sheetName val="ขน10_15.50"/>
      <sheetName val="ขน10พ่วง_15.50"/>
      <sheetName val="ขน10"/>
      <sheetName val="ขน10พ่วง"/>
      <sheetName val="ค่าเสื่อมราคา"/>
      <sheetName val="Factor_Fงานทาง"/>
      <sheetName val="Factor_Fงานสะพาน"/>
      <sheetName val="ปร_5"/>
      <sheetName val="ปร_4"/>
      <sheetName val="ขน10_12_50"/>
      <sheetName val="ขน10พ่วง_12_50"/>
      <sheetName val="ขน10_13_50"/>
      <sheetName val="ขน10พ่วง_13_50"/>
      <sheetName val="ขน10_14_50"/>
      <sheetName val="ขน10พ่วง_14_50"/>
      <sheetName val="ขน10_15_50"/>
      <sheetName val="ขน10พ่วง_15_50"/>
      <sheetName val="ปร_51"/>
      <sheetName val="ปร_41"/>
      <sheetName val="ขน10_12_501"/>
      <sheetName val="ขน10พ่วง_12_501"/>
      <sheetName val="ขน10_13_501"/>
      <sheetName val="ขน10พ่วง_13_501"/>
      <sheetName val="ขน10_14_501"/>
      <sheetName val="ขน10พ่วง_14_501"/>
      <sheetName val="ขน10_15_501"/>
      <sheetName val="ขน10พ่วง_15_501"/>
      <sheetName val="ปร_52"/>
      <sheetName val="ปร_42"/>
      <sheetName val="ขน10_12_502"/>
      <sheetName val="ขน10พ่วง_12_502"/>
      <sheetName val="ขน10_13_502"/>
      <sheetName val="ขน10พ่วง_13_502"/>
      <sheetName val="ขน10_14_502"/>
      <sheetName val="ขน10พ่วง_14_502"/>
      <sheetName val="ขน10_15_502"/>
      <sheetName val="ขน10พ่วง_15_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5">
          <cell r="H5">
            <v>1.87</v>
          </cell>
        </row>
        <row r="7">
          <cell r="H7">
            <v>5.72</v>
          </cell>
        </row>
        <row r="11">
          <cell r="H11">
            <v>35.17</v>
          </cell>
        </row>
        <row r="18">
          <cell r="H18">
            <v>26.48</v>
          </cell>
        </row>
        <row r="39">
          <cell r="H39">
            <v>60.37</v>
          </cell>
        </row>
        <row r="42">
          <cell r="H42">
            <v>22.99</v>
          </cell>
        </row>
        <row r="50">
          <cell r="H50">
            <v>92.1</v>
          </cell>
        </row>
        <row r="60">
          <cell r="H60">
            <v>157.25</v>
          </cell>
        </row>
        <row r="69">
          <cell r="H69">
            <v>429.67</v>
          </cell>
        </row>
        <row r="89">
          <cell r="H89">
            <v>14.05</v>
          </cell>
        </row>
        <row r="134">
          <cell r="H134">
            <v>450</v>
          </cell>
        </row>
        <row r="143">
          <cell r="H143">
            <v>860</v>
          </cell>
        </row>
        <row r="151">
          <cell r="H151">
            <v>1250</v>
          </cell>
        </row>
        <row r="159">
          <cell r="H159">
            <v>1880</v>
          </cell>
        </row>
        <row r="167">
          <cell r="H167">
            <v>2400</v>
          </cell>
        </row>
        <row r="175">
          <cell r="H175">
            <v>12</v>
          </cell>
        </row>
        <row r="286">
          <cell r="H286">
            <v>1490</v>
          </cell>
        </row>
        <row r="291">
          <cell r="H291">
            <v>1170</v>
          </cell>
        </row>
        <row r="296">
          <cell r="H296">
            <v>1240</v>
          </cell>
        </row>
        <row r="301">
          <cell r="H301">
            <v>1340</v>
          </cell>
        </row>
        <row r="306">
          <cell r="H306">
            <v>1330</v>
          </cell>
        </row>
        <row r="311">
          <cell r="H311">
            <v>1460</v>
          </cell>
        </row>
        <row r="316">
          <cell r="H316">
            <v>1400</v>
          </cell>
        </row>
        <row r="321">
          <cell r="H321">
            <v>1810</v>
          </cell>
        </row>
        <row r="326">
          <cell r="H326">
            <v>1680</v>
          </cell>
        </row>
        <row r="331">
          <cell r="H331">
            <v>1310</v>
          </cell>
        </row>
        <row r="336">
          <cell r="H336">
            <v>1500</v>
          </cell>
        </row>
        <row r="341">
          <cell r="H341">
            <v>1500</v>
          </cell>
        </row>
        <row r="346">
          <cell r="H346">
            <v>2120</v>
          </cell>
        </row>
        <row r="351">
          <cell r="H351">
            <v>1810</v>
          </cell>
        </row>
        <row r="356">
          <cell r="H356">
            <v>2140</v>
          </cell>
        </row>
        <row r="361">
          <cell r="H361">
            <v>1360</v>
          </cell>
        </row>
        <row r="366">
          <cell r="H366">
            <v>5080</v>
          </cell>
        </row>
        <row r="371">
          <cell r="H371">
            <v>8040</v>
          </cell>
        </row>
        <row r="376">
          <cell r="H376">
            <v>11000</v>
          </cell>
        </row>
        <row r="381">
          <cell r="H381">
            <v>1500</v>
          </cell>
        </row>
        <row r="386">
          <cell r="H386">
            <v>1870</v>
          </cell>
        </row>
        <row r="391">
          <cell r="H391">
            <v>3070</v>
          </cell>
        </row>
        <row r="402">
          <cell r="H402">
            <v>1340</v>
          </cell>
        </row>
        <row r="415">
          <cell r="H415">
            <v>1176</v>
          </cell>
        </row>
        <row r="429">
          <cell r="H429">
            <v>1344</v>
          </cell>
        </row>
        <row r="443">
          <cell r="H443">
            <v>1479</v>
          </cell>
        </row>
        <row r="457">
          <cell r="H457">
            <v>1521</v>
          </cell>
        </row>
        <row r="462">
          <cell r="H462">
            <v>1880</v>
          </cell>
        </row>
        <row r="464">
          <cell r="H464">
            <v>1000</v>
          </cell>
        </row>
        <row r="474">
          <cell r="H474">
            <v>760</v>
          </cell>
        </row>
        <row r="482">
          <cell r="H482">
            <v>430</v>
          </cell>
        </row>
        <row r="490">
          <cell r="H490">
            <v>1080</v>
          </cell>
        </row>
        <row r="511">
          <cell r="H511">
            <v>4950</v>
          </cell>
        </row>
        <row r="518">
          <cell r="H518">
            <v>7190</v>
          </cell>
        </row>
        <row r="525">
          <cell r="H525">
            <v>9370</v>
          </cell>
        </row>
        <row r="532">
          <cell r="H532">
            <v>6300</v>
          </cell>
        </row>
        <row r="539">
          <cell r="H539">
            <v>9650</v>
          </cell>
        </row>
        <row r="546">
          <cell r="H546">
            <v>12940</v>
          </cell>
        </row>
        <row r="553">
          <cell r="H553">
            <v>7180</v>
          </cell>
        </row>
        <row r="560">
          <cell r="H560">
            <v>11460</v>
          </cell>
        </row>
        <row r="567">
          <cell r="H567">
            <v>15740</v>
          </cell>
        </row>
        <row r="574">
          <cell r="H574">
            <v>8080</v>
          </cell>
        </row>
        <row r="581">
          <cell r="H581">
            <v>13340</v>
          </cell>
        </row>
        <row r="588">
          <cell r="H588">
            <v>18680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ข้อมูลถนน"/>
      <sheetName val="ปริมาณงาน"/>
      <sheetName val="ข้อมูลท่อเหลี่ยม"/>
      <sheetName val="Factor_F"/>
      <sheetName val="ข้อมูลสะพาน"/>
      <sheetName val="ระยะขนส่ง"/>
      <sheetName val="ปร5ท"/>
      <sheetName val="ปร4.1ท"/>
      <sheetName val="งานพิเศษ"/>
      <sheetName val="ปร4.2ท"/>
      <sheetName val="สรุปรายละเอียด"/>
      <sheetName val="รายละเอียดค่างานพิเศษ"/>
      <sheetName val="ค่างานต้นทุน"/>
      <sheetName val="ถนนคสล"/>
      <sheetName val="ต้นทุนcon,steel&amp;แบบ"/>
      <sheetName val="Cut-Fill"/>
      <sheetName val="ท่อ&amp;HW"/>
      <sheetName val="H@E"/>
      <sheetName val="Traffic22"/>
      <sheetName val="ป้ายจราจร"/>
      <sheetName val="Widennig"/>
      <sheetName val="ทางเชื่อม"/>
      <sheetName val="สรุปข้อมูลสะพาน"/>
      <sheetName val="B_คำนวณ"/>
      <sheetName val="ค่าขนส่ง"/>
      <sheetName val="ค่าเสื่อมราคา"/>
      <sheetName val="SLOPE PROTECT"/>
      <sheetName val="Module3"/>
    </sheetNames>
    <sheetDataSet>
      <sheetData sheetId="0" refreshError="1">
        <row r="9">
          <cell r="AM9">
            <v>125</v>
          </cell>
        </row>
        <row r="11">
          <cell r="AM11">
            <v>398</v>
          </cell>
        </row>
        <row r="16">
          <cell r="AM16">
            <v>154</v>
          </cell>
        </row>
        <row r="41">
          <cell r="AA41">
            <v>45472.959999999999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C2">
            <v>2</v>
          </cell>
        </row>
        <row r="3">
          <cell r="C3">
            <v>1</v>
          </cell>
        </row>
        <row r="4">
          <cell r="S4">
            <v>1</v>
          </cell>
          <cell r="U4">
            <v>8.93</v>
          </cell>
          <cell r="W4">
            <v>30</v>
          </cell>
          <cell r="Y4">
            <v>91.32</v>
          </cell>
          <cell r="AA4">
            <v>40</v>
          </cell>
          <cell r="AC4">
            <v>56.78</v>
          </cell>
          <cell r="AE4">
            <v>930</v>
          </cell>
          <cell r="AG4">
            <v>1311.12</v>
          </cell>
        </row>
        <row r="8">
          <cell r="S8">
            <v>10</v>
          </cell>
          <cell r="U8">
            <v>31.31</v>
          </cell>
          <cell r="W8">
            <v>40</v>
          </cell>
          <cell r="Y8">
            <v>121.32</v>
          </cell>
          <cell r="AA8">
            <v>40</v>
          </cell>
          <cell r="AC8">
            <v>56.78</v>
          </cell>
          <cell r="AE8">
            <v>454</v>
          </cell>
        </row>
        <row r="12">
          <cell r="S12">
            <v>10</v>
          </cell>
          <cell r="U12">
            <v>31.31</v>
          </cell>
          <cell r="W12">
            <v>40</v>
          </cell>
          <cell r="Y12">
            <v>121.32</v>
          </cell>
          <cell r="AA12">
            <v>40</v>
          </cell>
          <cell r="AC12">
            <v>121.32</v>
          </cell>
        </row>
        <row r="16">
          <cell r="S16">
            <v>10</v>
          </cell>
          <cell r="U16">
            <v>31.31</v>
          </cell>
          <cell r="AA16">
            <v>40</v>
          </cell>
          <cell r="AC16">
            <v>121.32</v>
          </cell>
          <cell r="AG16">
            <v>65.23</v>
          </cell>
        </row>
      </sheetData>
      <sheetData sheetId="6" refreshError="1">
        <row r="13">
          <cell r="E13">
            <v>1.2466999999999999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623">
          <cell r="I623">
            <v>1496.2099999999998</v>
          </cell>
        </row>
        <row r="673">
          <cell r="I673">
            <v>8949.52</v>
          </cell>
        </row>
      </sheetData>
      <sheetData sheetId="13" refreshError="1"/>
      <sheetData sheetId="14" refreshError="1">
        <row r="13">
          <cell r="H13">
            <v>2938</v>
          </cell>
        </row>
        <row r="19">
          <cell r="H19">
            <v>485</v>
          </cell>
        </row>
        <row r="25">
          <cell r="H25">
            <v>472</v>
          </cell>
        </row>
        <row r="32">
          <cell r="E32">
            <v>21.42</v>
          </cell>
        </row>
        <row r="90">
          <cell r="J90">
            <v>2019</v>
          </cell>
        </row>
        <row r="117">
          <cell r="J117">
            <v>1816</v>
          </cell>
        </row>
        <row r="149">
          <cell r="J149">
            <v>2248</v>
          </cell>
        </row>
        <row r="176">
          <cell r="J176">
            <v>27.3</v>
          </cell>
        </row>
        <row r="192">
          <cell r="J192">
            <v>26.03</v>
          </cell>
        </row>
        <row r="240">
          <cell r="J240">
            <v>25.57</v>
          </cell>
        </row>
        <row r="324">
          <cell r="J324">
            <v>281</v>
          </cell>
        </row>
        <row r="350">
          <cell r="J350">
            <v>368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ข้อมูล"/>
      <sheetName val="ปริมาณงาน"/>
      <sheetName val="B_ข้อมูล"/>
      <sheetName val="ระยะขนส่ง"/>
      <sheetName val="สรุปรายละเอียด"/>
      <sheetName val="ปร5ท"/>
      <sheetName val="ปร4.1ท"/>
      <sheetName val="ปร4.2ท"/>
      <sheetName val="ค.งานทั่วไป"/>
      <sheetName val="ค่างานต้นทุน"/>
      <sheetName val="ถนนคสล"/>
      <sheetName val="ต้นทุนcon,steel&amp;แบบ"/>
      <sheetName val="Cut-Fill"/>
      <sheetName val="ท่อ&amp;HW"/>
      <sheetName val="H@E"/>
      <sheetName val="ป้ายจราจร"/>
      <sheetName val="Widennig"/>
      <sheetName val="ทางเชื่อม"/>
      <sheetName val="ข้อมูลท่อเหลี่ยม"/>
      <sheetName val="สรุปข้อมูลสะพาน"/>
      <sheetName val="B_คำนวณ"/>
      <sheetName val="ค่าขนส่ง"/>
      <sheetName val="ค่าเสื่อมราคา"/>
      <sheetName val="Factor_F"/>
      <sheetName val="SLOPE PROTECT"/>
      <sheetName val="Module3"/>
      <sheetName val="ปร4_1ท"/>
      <sheetName val="ปร4_2ท"/>
      <sheetName val="ค_งานทั่วไป"/>
      <sheetName val="SLOPE_PROTECT"/>
      <sheetName val="ปร4_1ท1"/>
      <sheetName val="ปร4_2ท1"/>
      <sheetName val="ค_งานทั่วไป1"/>
      <sheetName val="SLOPE_PROTECT1"/>
      <sheetName val="ปร4_1ท2"/>
      <sheetName val="ปร4_2ท2"/>
      <sheetName val="ค_งานทั่วไป2"/>
      <sheetName val="SLOPE_PROTECT2"/>
    </sheetNames>
    <sheetDataSet>
      <sheetData sheetId="0" refreshError="1">
        <row r="19">
          <cell r="AM19">
            <v>2681</v>
          </cell>
        </row>
        <row r="132">
          <cell r="L132">
            <v>46.73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41">
          <cell r="J141">
            <v>1798</v>
          </cell>
        </row>
        <row r="157">
          <cell r="J157">
            <v>2056</v>
          </cell>
        </row>
        <row r="184">
          <cell r="J184">
            <v>21.55</v>
          </cell>
        </row>
        <row r="224">
          <cell r="J224">
            <v>22.56</v>
          </cell>
        </row>
        <row r="232">
          <cell r="J232">
            <v>19.64</v>
          </cell>
        </row>
        <row r="248">
          <cell r="J248">
            <v>24.56</v>
          </cell>
        </row>
        <row r="328">
          <cell r="J328">
            <v>261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กรอกข้อมูล"/>
      <sheetName val="ปร4 "/>
      <sheetName val="ปร5"/>
      <sheetName val="ปร5 (2)"/>
      <sheetName val="ข้อมูลท่อเหลี่ยม"/>
      <sheetName val="ค่างานต้นทุน"/>
      <sheetName val="ข้อมูลทั่วไป"/>
      <sheetName val="ค่าเสื่อมราคา"/>
      <sheetName val="ค่าขนส่ง10ล้อ"/>
      <sheetName val="ค่าขนส่งด้วยรถพ่วง"/>
      <sheetName val="ค่าขนส่ง10ล้อ+รถพ่ว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9">
          <cell r="H39">
            <v>154.49</v>
          </cell>
        </row>
        <row r="72">
          <cell r="H72">
            <v>0</v>
          </cell>
        </row>
        <row r="73">
          <cell r="H73">
            <v>17550</v>
          </cell>
        </row>
        <row r="74">
          <cell r="H74">
            <v>0</v>
          </cell>
        </row>
        <row r="79">
          <cell r="H79">
            <v>0</v>
          </cell>
        </row>
        <row r="80">
          <cell r="H80">
            <v>0</v>
          </cell>
        </row>
        <row r="92">
          <cell r="H92">
            <v>1</v>
          </cell>
        </row>
        <row r="94">
          <cell r="H94">
            <v>7.4059999999999997</v>
          </cell>
        </row>
        <row r="95">
          <cell r="H95">
            <v>7.4059999999999997</v>
          </cell>
        </row>
        <row r="103">
          <cell r="H103">
            <v>17.559999999999999</v>
          </cell>
        </row>
      </sheetData>
      <sheetData sheetId="6" refreshError="1"/>
      <sheetData sheetId="7" refreshError="1"/>
      <sheetData sheetId="8" refreshError="1">
        <row r="26">
          <cell r="Z26">
            <v>60</v>
          </cell>
        </row>
        <row r="28">
          <cell r="Z28">
            <v>55</v>
          </cell>
        </row>
        <row r="84">
          <cell r="Z84">
            <v>11.947550609590255</v>
          </cell>
        </row>
      </sheetData>
      <sheetData sheetId="9" refreshError="1">
        <row r="31">
          <cell r="O31">
            <v>60</v>
          </cell>
        </row>
        <row r="33">
          <cell r="O33">
            <v>55</v>
          </cell>
        </row>
        <row r="92">
          <cell r="O92">
            <v>16.22136521162491</v>
          </cell>
        </row>
      </sheetData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ปร5"/>
      <sheetName val="ปร4"/>
      <sheetName val="ปร4.1"/>
      <sheetName val="BOQ"/>
      <sheetName val="BOQปร4"/>
      <sheetName val="1.1"/>
      <sheetName val="ราคาต่อหน่วย1.1"/>
      <sheetName val="1.2"/>
      <sheetName val="1.3-1.8"/>
      <sheetName val="ข้อ2"/>
      <sheetName val="ข้อ3"/>
      <sheetName val="ข้อ4"/>
      <sheetName val="ข้อ5"/>
      <sheetName val="ข้อ6"/>
      <sheetName val="ข้อ7"/>
      <sheetName val="ข้อ9"/>
      <sheetName val="ข้อ10"/>
      <sheetName val="10.1a"/>
      <sheetName val="10.1b"/>
      <sheetName val="10.2"/>
      <sheetName val="ข้อ10.."/>
      <sheetName val="UnitArch"/>
      <sheetName val="ราคาต้นไม้"/>
      <sheetName val="ราคาคอนกรีตต่อหน่วย"/>
      <sheetName val="ราคาวัสดุ"/>
      <sheetName val="factor F"/>
      <sheetName val="F ฝนตกชุก"/>
      <sheetName val="ค่าดำเนินการ+ค่าเสื่อมราคา"/>
      <sheetName val="สรุปค่าขนส่ง"/>
      <sheetName val="ค่าขนส่ง-1"/>
      <sheetName val="ตารางค่าขนส่ง"/>
      <sheetName val="6.10 Traffic sign"/>
      <sheetName val="ผิวจราจร"/>
      <sheetName val="งานรื้อย้าย"/>
      <sheetName val="ปร4_1"/>
      <sheetName val="1_1"/>
      <sheetName val="ราคาต่อหน่วย1_1"/>
      <sheetName val="1_2"/>
      <sheetName val="1_3-1_8"/>
      <sheetName val="10_1a"/>
      <sheetName val="10_1b"/>
      <sheetName val="10_2"/>
      <sheetName val="ข้อ10__"/>
      <sheetName val="factor_F"/>
      <sheetName val="F_ฝนตกชุก"/>
      <sheetName val="6_10_Traffic_sign"/>
      <sheetName val="ปร4_11"/>
      <sheetName val="1_11"/>
      <sheetName val="ราคาต่อหน่วย1_11"/>
      <sheetName val="1_21"/>
      <sheetName val="1_3-1_81"/>
      <sheetName val="10_1a1"/>
      <sheetName val="10_1b1"/>
      <sheetName val="10_21"/>
      <sheetName val="ข้อ10__1"/>
      <sheetName val="factor_F1"/>
      <sheetName val="F_ฝนตกชุก1"/>
      <sheetName val="6_10_Traffic_sign1"/>
      <sheetName val="ปร4_12"/>
      <sheetName val="1_12"/>
      <sheetName val="ราคาต่อหน่วย1_12"/>
      <sheetName val="1_22"/>
      <sheetName val="1_3-1_82"/>
      <sheetName val="10_1a2"/>
      <sheetName val="10_1b2"/>
      <sheetName val="10_22"/>
      <sheetName val="ข้อ10__2"/>
      <sheetName val="factor_F2"/>
      <sheetName val="F_ฝนตกชุก2"/>
      <sheetName val="6_10_Traffic_sig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449">
          <cell r="M449">
            <v>20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27">
          <cell r="F27">
            <v>513.24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FACTOR F"/>
      <sheetName val="ปก"/>
      <sheetName val="แหล่งวัสดุ"/>
      <sheetName val="SUMMARY"/>
      <sheetName val="คอนกรีต"/>
      <sheetName val="บันทึก"/>
      <sheetName val="FACTOR_F"/>
      <sheetName val="FACTOR_F1"/>
      <sheetName val="FACTOR_F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ยาง"/>
      <sheetName val="factor"/>
      <sheetName val="คันทาง"/>
      <sheetName val="ใบเสนอราคากลาง"/>
      <sheetName val="ราคาสรุป"/>
      <sheetName val="ต้นทุนต่อหน่วย"/>
      <sheetName val="ข้อมูล"/>
      <sheetName val="prime&amp;tack"/>
      <sheetName val="Therm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C9" t="str">
            <v>13.00 - 13.99</v>
          </cell>
        </row>
      </sheetData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FACTOR F"/>
      <sheetName val="ปก"/>
      <sheetName val="แหล่งวัสดุ"/>
      <sheetName val="SUMMARY"/>
      <sheetName val="คอนกรีต"/>
      <sheetName val="บันทึก"/>
      <sheetName val="FACTOR_F"/>
      <sheetName val="FACTOR_F1"/>
      <sheetName val="FACTOR_F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"/>
      <sheetName val="FConclude"/>
      <sheetName val="FCalSH"/>
      <sheetName val="FCalSH (2)"/>
      <sheetName val="FBarList"/>
      <sheetName val="FInput"/>
      <sheetName val="FResult"/>
      <sheetName val="Sheet1"/>
    </sheetNames>
    <sheetDataSet>
      <sheetData sheetId="0" refreshError="1"/>
      <sheetData sheetId="1" refreshError="1"/>
      <sheetData sheetId="2" refreshError="1">
        <row r="18">
          <cell r="G18">
            <v>1.1549999999999998</v>
          </cell>
        </row>
        <row r="19">
          <cell r="G19">
            <v>6.91</v>
          </cell>
        </row>
        <row r="21">
          <cell r="G21">
            <v>0.185</v>
          </cell>
        </row>
        <row r="27">
          <cell r="G27">
            <v>3.7049999999999996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รายละเอียดโครงการ"/>
      <sheetName val="ปร5"/>
      <sheetName val="สรุป_ปร4"/>
      <sheetName val="ปร4"/>
      <sheetName val="หมวด 1"/>
      <sheetName val="หมวด 2"/>
      <sheetName val="หมวด 3"/>
      <sheetName val="หมวด 4"/>
      <sheetName val="หมวด 5"/>
      <sheetName val="หมวด 5-1"/>
      <sheetName val="หมวด 6"/>
      <sheetName val="หมวด 6(1)"/>
      <sheetName val="หมวด 6(2)"/>
      <sheetName val="หมวด 9"/>
      <sheetName val="หมวด 9-1"/>
      <sheetName val="หมวด 10"/>
      <sheetName val="ราคาต้นไม้"/>
      <sheetName val="ตาราง Factor F งานทาง"/>
      <sheetName val="ตาราง Factor F อาคาร"/>
      <sheetName val="ตาราง Factor F สะพาน_ท่อเหลี่ยม"/>
      <sheetName val="ค่าดำเนินการ+ค่าเสื่อมราคา"/>
      <sheetName val="ส่วนขยายและค่ายุบตัว"/>
      <sheetName val="ตารางค่าขนส่ง"/>
      <sheetName val="ค่าขนส่ง-1"/>
      <sheetName val="สรุปค่าขนส่ง"/>
      <sheetName val="ราคาวัสดุ"/>
      <sheetName val="ค่าแรงต่อหน่วย"/>
      <sheetName val="ลวดผูกเหล็ก&amp;เหล็กเสริมคอนกรีต"/>
      <sheetName val="งาน R.C.BOX CULVERT"/>
      <sheetName val="Sheet1"/>
      <sheetName val="Sheet2"/>
      <sheetName val="Sheet3"/>
      <sheetName val="Sheet4"/>
      <sheetName val="Sheet5"/>
      <sheetName val="(BANK)BOQ"/>
      <sheetName val="ปร5 (2)"/>
      <sheetName val="งานอาคา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46">
          <cell r="D46">
            <v>20.38785</v>
          </cell>
        </row>
        <row r="47">
          <cell r="D47">
            <v>18.695329999999998</v>
          </cell>
        </row>
        <row r="48">
          <cell r="D48">
            <v>18.081779999999998</v>
          </cell>
        </row>
        <row r="49">
          <cell r="D49">
            <v>17.800470000000001</v>
          </cell>
        </row>
        <row r="50">
          <cell r="D50">
            <v>17.800470000000001</v>
          </cell>
        </row>
        <row r="51">
          <cell r="D51">
            <v>17.383179999999999</v>
          </cell>
        </row>
        <row r="53">
          <cell r="D53">
            <v>17.757010000000001</v>
          </cell>
        </row>
        <row r="54">
          <cell r="D54">
            <v>17.383179999999999</v>
          </cell>
        </row>
        <row r="55">
          <cell r="D55">
            <v>17.383179999999999</v>
          </cell>
        </row>
        <row r="56">
          <cell r="D56">
            <v>17.383179999999999</v>
          </cell>
        </row>
        <row r="57">
          <cell r="D57">
            <v>17.383179999999999</v>
          </cell>
        </row>
        <row r="62">
          <cell r="D62">
            <v>37.166670000000003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ราคาวัสดุ"/>
      <sheetName val="ราคาคอนกรีตต่อหน่วย"/>
      <sheetName val="ตางรางค่าดำเนินการ"/>
      <sheetName val="ต้นทุนงานทาง,อื่นๆ"/>
      <sheetName val="สรุปผล"/>
      <sheetName val="ต้นทุนต่อหน่วย-ปร.1"/>
      <sheetName val="รายการสรุปผล"/>
      <sheetName val="F-งานสะพาน"/>
      <sheetName val="F-งานทาง"/>
      <sheetName val="F ฝนตกชุก"/>
      <sheetName val="รถ 10 ล้อ23.00-23.99 "/>
      <sheetName val="รถพ่วง 23.00-23.99"/>
      <sheetName val="BOQ-UPDATE1 "/>
      <sheetName val="ปร4.1"/>
    </sheetNames>
    <sheetDataSet>
      <sheetData sheetId="0" refreshError="1"/>
      <sheetData sheetId="1" refreshError="1">
        <row r="2">
          <cell r="A2" t="str">
            <v>สะพานข้ามแม่น้ำแม่กลอง ต. ท่าตะคร้อ/วังศาลา  อ. ท่าม่วง  จ. กาญจนบุรี</v>
          </cell>
        </row>
        <row r="3">
          <cell r="B3" t="str">
            <v>สะพาน ผิวจราจรกว้าง 9.00 เมตร ทางเท้ากว้างข้างละ 1.00 เมตร ความยาว 280.00 เมตร ถนนต่อเชื่อมผิวทางคอนกรีต กว้าง 8.00 เมตร</v>
          </cell>
        </row>
        <row r="13">
          <cell r="E13">
            <v>1436.5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ปร5"/>
      <sheetName val="ปร4"/>
      <sheetName val="ปร4.1"/>
      <sheetName val="การหาค่า factor F"/>
      <sheetName val="BOQ"/>
      <sheetName val="งานทั่วไปฯ"/>
      <sheetName val="ราคาต้นทุนต่อหน่วย"/>
      <sheetName val="BOQ Arch"/>
      <sheetName val="ค่าดำเนินการ+ค่าเสื่อมราคา"/>
      <sheetName val="ค่าขนส่ง"/>
      <sheetName val="ค่าขนส่งที่ราคาน้ำมัน 19.99 บาท"/>
      <sheetName val="ราคาวัสดุ"/>
      <sheetName val="ราคาวัสดุที่จว.ยะลา"/>
      <sheetName val="ค่าขนส่ง-1"/>
      <sheetName val="F-งานสะพาน"/>
      <sheetName val="F-งานทาง"/>
      <sheetName val="F ฝนตกชุก"/>
      <sheetName val="F-งานอาคาร"/>
      <sheetName val="ราคาค่าก่อสร้าง"/>
      <sheetName val="รายการสรุปผล"/>
      <sheetName val="ต้นทุนงานทาง"/>
      <sheetName val="ราคาคอนกรีตต่อหน่วย"/>
      <sheetName val="ค่าดำเนินการ+เสื่อมราคา"/>
      <sheetName val="Sheet1"/>
      <sheetName val="งานถมดินใหม่"/>
      <sheetName val="ต้นทุนต่อหน่วย-ปร.1"/>
      <sheetName val="สรุปผ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40">
          <cell r="F40">
            <v>388.96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INSTRUCTION"/>
      <sheetName val="FACTOR F"/>
      <sheetName val="ปก"/>
      <sheetName val="สรุป"/>
      <sheetName val="รายละเอียดแผน"/>
      <sheetName val="ข้อมูลวัสดุ"/>
      <sheetName val="ปริมาณงาน"/>
      <sheetName val="รายละเอียดราคาประเมิน"/>
      <sheetName val="สรุปราคากลาง"/>
      <sheetName val="สรุปปกราคา"/>
      <sheetName val="ระยะขนส่ง"/>
      <sheetName val="FACTOR_F"/>
      <sheetName val="FACTOR_F1"/>
      <sheetName val="FACTOR_F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ปก"/>
      <sheetName val="DATA"/>
      <sheetName val="FACTOR F"/>
      <sheetName val="แหล่งวัสดุ"/>
      <sheetName val="SUMMARY"/>
      <sheetName val="คอนกรีต"/>
      <sheetName val="รายละเอียด"/>
      <sheetName val="ไฟฟ้าแสงสว่าง"/>
      <sheetName val="บันทึก"/>
      <sheetName val="FACTOR_F"/>
      <sheetName val="FACTOR_F1"/>
      <sheetName val="FACTOR_F2"/>
    </sheetNames>
    <sheetDataSet>
      <sheetData sheetId="0"/>
      <sheetData sheetId="1" refreshError="1">
        <row r="3">
          <cell r="BX3">
            <v>14.5</v>
          </cell>
          <cell r="BY3">
            <v>15.5</v>
          </cell>
          <cell r="BZ3">
            <v>16.5</v>
          </cell>
        </row>
        <row r="4">
          <cell r="BX4">
            <v>0</v>
          </cell>
          <cell r="BY4">
            <v>0</v>
          </cell>
          <cell r="BZ4">
            <v>0</v>
          </cell>
        </row>
        <row r="5">
          <cell r="BX5">
            <v>2.36</v>
          </cell>
          <cell r="BY5">
            <v>2.39</v>
          </cell>
          <cell r="BZ5">
            <v>0</v>
          </cell>
        </row>
        <row r="6">
          <cell r="BX6">
            <v>3.12</v>
          </cell>
          <cell r="BY6">
            <v>3.18</v>
          </cell>
          <cell r="BZ6">
            <v>0</v>
          </cell>
        </row>
        <row r="7">
          <cell r="BX7">
            <v>3.88</v>
          </cell>
          <cell r="BY7">
            <v>3.97</v>
          </cell>
          <cell r="BZ7">
            <v>0</v>
          </cell>
        </row>
        <row r="8">
          <cell r="BX8">
            <v>4.6500000000000004</v>
          </cell>
          <cell r="BY8">
            <v>4.76</v>
          </cell>
          <cell r="BZ8">
            <v>0</v>
          </cell>
        </row>
        <row r="9">
          <cell r="BX9">
            <v>5.41</v>
          </cell>
          <cell r="BY9">
            <v>5.55</v>
          </cell>
          <cell r="BZ9">
            <v>0</v>
          </cell>
        </row>
        <row r="10">
          <cell r="BX10">
            <v>6.17</v>
          </cell>
          <cell r="BY10">
            <v>6.34</v>
          </cell>
          <cell r="BZ10">
            <v>0</v>
          </cell>
        </row>
        <row r="11">
          <cell r="BX11">
            <v>6.93</v>
          </cell>
          <cell r="BY11">
            <v>7.13</v>
          </cell>
          <cell r="BZ11">
            <v>0</v>
          </cell>
        </row>
        <row r="12">
          <cell r="BX12">
            <v>7.69</v>
          </cell>
          <cell r="BY12">
            <v>7.92</v>
          </cell>
          <cell r="BZ12">
            <v>0</v>
          </cell>
        </row>
        <row r="13">
          <cell r="BX13">
            <v>8.4600000000000009</v>
          </cell>
          <cell r="BY13">
            <v>8.7100000000000009</v>
          </cell>
          <cell r="BZ13">
            <v>0</v>
          </cell>
        </row>
        <row r="14">
          <cell r="BX14">
            <v>9.2200000000000006</v>
          </cell>
          <cell r="BY14">
            <v>9.5</v>
          </cell>
          <cell r="BZ14">
            <v>0</v>
          </cell>
        </row>
        <row r="15">
          <cell r="BX15">
            <v>9.98</v>
          </cell>
          <cell r="BY15">
            <v>10.29</v>
          </cell>
          <cell r="BZ15">
            <v>0</v>
          </cell>
        </row>
        <row r="16">
          <cell r="BX16">
            <v>10.74</v>
          </cell>
          <cell r="BY16">
            <v>11.08</v>
          </cell>
          <cell r="BZ16">
            <v>0</v>
          </cell>
        </row>
        <row r="17">
          <cell r="BX17">
            <v>11.5</v>
          </cell>
          <cell r="BY17">
            <v>11.87</v>
          </cell>
          <cell r="BZ17">
            <v>0</v>
          </cell>
        </row>
        <row r="18">
          <cell r="BX18">
            <v>12.26</v>
          </cell>
          <cell r="BY18">
            <v>12.67</v>
          </cell>
          <cell r="BZ18">
            <v>0</v>
          </cell>
        </row>
        <row r="19">
          <cell r="BX19">
            <v>13.17</v>
          </cell>
          <cell r="BY19">
            <v>13.6</v>
          </cell>
          <cell r="BZ19">
            <v>0</v>
          </cell>
        </row>
        <row r="20">
          <cell r="BX20">
            <v>14.03</v>
          </cell>
          <cell r="BY20">
            <v>14.49</v>
          </cell>
          <cell r="BZ20">
            <v>0</v>
          </cell>
        </row>
        <row r="21">
          <cell r="BX21">
            <v>14.89</v>
          </cell>
          <cell r="BY21">
            <v>15.37</v>
          </cell>
          <cell r="BZ21">
            <v>0</v>
          </cell>
        </row>
        <row r="22">
          <cell r="BX22">
            <v>15.74</v>
          </cell>
          <cell r="BY22">
            <v>16.260000000000002</v>
          </cell>
          <cell r="BZ22">
            <v>0</v>
          </cell>
        </row>
        <row r="23">
          <cell r="BX23">
            <v>16.600000000000001</v>
          </cell>
          <cell r="BY23">
            <v>17.149999999999999</v>
          </cell>
          <cell r="BZ23">
            <v>0</v>
          </cell>
        </row>
        <row r="24">
          <cell r="BX24">
            <v>17.46</v>
          </cell>
          <cell r="BY24">
            <v>18.03</v>
          </cell>
          <cell r="BZ24">
            <v>0</v>
          </cell>
        </row>
        <row r="25">
          <cell r="BX25">
            <v>18.32</v>
          </cell>
          <cell r="BY25">
            <v>18.920000000000002</v>
          </cell>
          <cell r="BZ25">
            <v>0</v>
          </cell>
        </row>
        <row r="26">
          <cell r="BX26">
            <v>19.170000000000002</v>
          </cell>
          <cell r="BY26">
            <v>19.8</v>
          </cell>
          <cell r="BZ26">
            <v>0</v>
          </cell>
        </row>
        <row r="27">
          <cell r="BX27">
            <v>20.03</v>
          </cell>
          <cell r="BY27">
            <v>20.69</v>
          </cell>
          <cell r="BZ27">
            <v>0</v>
          </cell>
        </row>
        <row r="28">
          <cell r="BX28">
            <v>20.89</v>
          </cell>
          <cell r="BY28">
            <v>21.57</v>
          </cell>
          <cell r="BZ28">
            <v>0</v>
          </cell>
        </row>
        <row r="29">
          <cell r="BX29">
            <v>21.74</v>
          </cell>
          <cell r="BY29">
            <v>22.46</v>
          </cell>
          <cell r="BZ29">
            <v>0</v>
          </cell>
        </row>
        <row r="30">
          <cell r="BX30">
            <v>22.6</v>
          </cell>
          <cell r="BY30">
            <v>23.35</v>
          </cell>
          <cell r="BZ30">
            <v>0</v>
          </cell>
        </row>
        <row r="31">
          <cell r="BX31">
            <v>23.46</v>
          </cell>
          <cell r="BY31">
            <v>24.23</v>
          </cell>
          <cell r="BZ31">
            <v>0</v>
          </cell>
        </row>
        <row r="32">
          <cell r="BX32">
            <v>24.31</v>
          </cell>
          <cell r="BY32">
            <v>25.12</v>
          </cell>
          <cell r="BZ32">
            <v>0</v>
          </cell>
        </row>
        <row r="33">
          <cell r="BX33">
            <v>25.17</v>
          </cell>
          <cell r="BY33">
            <v>26</v>
          </cell>
          <cell r="BZ33">
            <v>0</v>
          </cell>
        </row>
        <row r="34">
          <cell r="BX34">
            <v>26.03</v>
          </cell>
          <cell r="BY34">
            <v>26.89</v>
          </cell>
          <cell r="BZ34">
            <v>0</v>
          </cell>
        </row>
        <row r="35">
          <cell r="BX35">
            <v>26.88</v>
          </cell>
          <cell r="BY35">
            <v>27.77</v>
          </cell>
          <cell r="BZ35">
            <v>0</v>
          </cell>
        </row>
        <row r="36">
          <cell r="BX36">
            <v>27.74</v>
          </cell>
          <cell r="BY36">
            <v>28.66</v>
          </cell>
          <cell r="BZ36">
            <v>0</v>
          </cell>
        </row>
        <row r="37">
          <cell r="BX37">
            <v>28.6</v>
          </cell>
          <cell r="BY37">
            <v>29.54</v>
          </cell>
          <cell r="BZ37">
            <v>0</v>
          </cell>
        </row>
        <row r="38">
          <cell r="BX38">
            <v>29.46</v>
          </cell>
          <cell r="BY38">
            <v>30.43</v>
          </cell>
          <cell r="BZ38">
            <v>0</v>
          </cell>
        </row>
        <row r="39">
          <cell r="BX39">
            <v>30.31</v>
          </cell>
          <cell r="BY39">
            <v>31.32</v>
          </cell>
          <cell r="BZ39">
            <v>0</v>
          </cell>
        </row>
        <row r="40">
          <cell r="BX40">
            <v>31.17</v>
          </cell>
          <cell r="BY40">
            <v>32.200000000000003</v>
          </cell>
          <cell r="BZ40">
            <v>0</v>
          </cell>
        </row>
        <row r="41">
          <cell r="BX41">
            <v>32.03</v>
          </cell>
          <cell r="BY41">
            <v>33.090000000000003</v>
          </cell>
          <cell r="BZ41">
            <v>0</v>
          </cell>
        </row>
        <row r="42">
          <cell r="BX42">
            <v>32.880000000000003</v>
          </cell>
          <cell r="BY42">
            <v>33.97</v>
          </cell>
          <cell r="BZ42">
            <v>0</v>
          </cell>
        </row>
        <row r="43">
          <cell r="BX43">
            <v>33.74</v>
          </cell>
          <cell r="BY43">
            <v>34.86</v>
          </cell>
          <cell r="BZ43">
            <v>0</v>
          </cell>
        </row>
        <row r="44">
          <cell r="BX44">
            <v>34.6</v>
          </cell>
          <cell r="BY44">
            <v>35.74</v>
          </cell>
          <cell r="BZ44">
            <v>0</v>
          </cell>
        </row>
        <row r="45">
          <cell r="BX45">
            <v>35.450000000000003</v>
          </cell>
          <cell r="BY45">
            <v>36.630000000000003</v>
          </cell>
          <cell r="BZ45">
            <v>0</v>
          </cell>
        </row>
        <row r="46">
          <cell r="BX46">
            <v>36.31</v>
          </cell>
          <cell r="BY46">
            <v>37.51</v>
          </cell>
          <cell r="BZ46">
            <v>0</v>
          </cell>
        </row>
        <row r="47">
          <cell r="BX47">
            <v>37.17</v>
          </cell>
          <cell r="BY47">
            <v>38.4</v>
          </cell>
          <cell r="BZ47">
            <v>0</v>
          </cell>
        </row>
        <row r="48">
          <cell r="BX48">
            <v>38.03</v>
          </cell>
          <cell r="BY48">
            <v>39.29</v>
          </cell>
          <cell r="BZ48">
            <v>0</v>
          </cell>
        </row>
        <row r="49">
          <cell r="BX49">
            <v>38.880000000000003</v>
          </cell>
          <cell r="BY49">
            <v>40.17</v>
          </cell>
          <cell r="BZ4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สารบัญ"/>
      <sheetName val="ปะหน้า"/>
      <sheetName val="ปร5"/>
      <sheetName val="ปร4"/>
      <sheetName val="ปร4.1"/>
      <sheetName val="หา FACTOR F"/>
      <sheetName val="unitcost"/>
      <sheetName val="กราฟทำงาน"/>
      <sheetName val="Worktime"/>
      <sheetName val="อัตราทำงาน"/>
      <sheetName val="sorce"/>
      <sheetName val="ค่าเครื่องจักร"/>
      <sheetName val="ค่าขนส่ง"/>
      <sheetName val="สรุปOHCทาง"/>
      <sheetName val="สรุปOHCโครงสร้าง"/>
      <sheetName val="Factor ดิน"/>
      <sheetName val="สรุปค่าเครื่องจักร+อะไหล่สึกหรอ"/>
      <sheetName val="เริ่มต้น"/>
      <sheetName val="บทที่1"/>
      <sheetName val="DetailOHCโครงสร้าง"/>
      <sheetName val="ตารางขนส่ง"/>
      <sheetName val="วิธีคิดค่าขนส่ง"/>
      <sheetName val="Detailค่าเครื่องจักร"/>
      <sheetName val="บทที่3"/>
      <sheetName val="บทที่3(2)"/>
      <sheetName val="บทที่2(3)"/>
      <sheetName val="DetailOHCทาง"/>
      <sheetName val="จัดเครื่องจักรทาง"/>
      <sheetName val="อ้างอิง"/>
      <sheetName val="เอกสารหมายเลข 3 (1)"/>
      <sheetName val="2 (3)"/>
      <sheetName val="8"/>
      <sheetName val="คำนำ"/>
      <sheetName val="หัวเรื่อง"/>
      <sheetName val="ปก"/>
      <sheetName val="เอกสารสัมพันธ์"/>
      <sheetName val="ขั้นตอ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1">
          <cell r="J11">
            <v>1.0783</v>
          </cell>
        </row>
        <row r="31">
          <cell r="J31">
            <v>1.1619999999999999</v>
          </cell>
        </row>
      </sheetData>
      <sheetData sheetId="7" refreshError="1">
        <row r="512">
          <cell r="Q512">
            <v>9429.1967999999997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เมนู"/>
      <sheetName val="ข้อมูลโครงการ"/>
      <sheetName val="ปกทช"/>
      <sheetName val="ปร.5ทช"/>
      <sheetName val="ปร.4"/>
      <sheetName val="รายการประมาณราคาต่อหน่วย"/>
      <sheetName val="ข้อมูลประกอบประมาณราคา"/>
      <sheetName val="สรุปค่าดำเนินการและค่าเสื่อม"/>
      <sheetName val="ข้อมูลโครงสร้างทาง"/>
      <sheetName val="เลือกชนิดวัสดุมวลรวม"/>
      <sheetName val="เลือกวิธีคำนวณราคา SS"/>
      <sheetName val="ตัวแปรค่าดำเนินการปูลาดAC"/>
      <sheetName val="ค่าขนส่งปูนเมนต์"/>
      <sheetName val="ค่าขนส่งทราย"/>
      <sheetName val="ค่าขนส่งหิน"/>
      <sheetName val="ค่าขนส่งกรวดโม่"/>
      <sheetName val="ค่าขนส่งยาง"/>
      <sheetName val="ค่าขนส่งหินผสมAC"/>
      <sheetName val="ค่าขนส่งHM"/>
      <sheetName val="ค่าขนส่งเครืองจักร 80"/>
      <sheetName val="ค่าขนส่งacในสายทาง"/>
      <sheetName val="ค่าขนส่งเหล็ก"/>
      <sheetName val="ค่าขนส่งเหล็กรูปพรรณ"/>
      <sheetName val="ค่าขนส่งไม้แบบ"/>
      <sheetName val="ค่าขนส่งดินถม"/>
      <sheetName val="ค่าขนส่งลูกรังและวัสดุคัดเลือก"/>
      <sheetName val="ค่าขนส่งดินทิ้ง"/>
      <sheetName val="ค่าขนส่งไม้โครงสร้าง"/>
      <sheetName val="ค่าขนส่งท่อลอดกลม คสล."/>
      <sheetName val="กรอกข้อมูลประเมินราคาชุดที่2"/>
      <sheetName val="ประเภทงาน"/>
      <sheetName val="ค่าขนส่ง"/>
      <sheetName val="ค่าดำเนินการและค่าเสื่อม"/>
      <sheetName val="ถางป่าขุดตอขนาดเบา"/>
      <sheetName val="ถางป่าขุดตอขนาดกลาง"/>
      <sheetName val="ถางป่าขุดตอขนาดหนัก"/>
      <sheetName val="ดินคันทางขุดขน"/>
      <sheetName val="ดินคันทางบดทับ"/>
      <sheetName val="ดินขุดตัด"/>
      <sheetName val="ดินตัก"/>
      <sheetName val="หินผุขัดตัด"/>
      <sheetName val="หินผุดันตัก"/>
      <sheetName val="หินแข็งเจาะระเบิด"/>
      <sheetName val="หินแข็งดันตัก"/>
      <sheetName val="รองพื้นทางขุดขน"/>
      <sheetName val="รองพื้นทางผสมกับวัสดุอื่น"/>
      <sheetName val="รองพื้นทางบดทับ"/>
      <sheetName val="ไหล่ทางลูกรังผสมกับวัสดุอื่น"/>
      <sheetName val="ไหล่ทางลูกรังบดทับ"/>
      <sheetName val="พื้นทางผสมกับวัสดุอื่น"/>
      <sheetName val="พื้นทางบดทับ"/>
      <sheetName val="ตัดแต่งขั้นบันได"/>
      <sheetName val="ขุดรื้อลูกรัง10"/>
      <sheetName val="ขุดรื้อหินคลุก10"/>
      <sheetName val="ขุดรื้อผิวAC5"/>
      <sheetName val="ลาดยางPrimecoat"/>
      <sheetName val="ลาดยางTackcoat"/>
      <sheetName val="ชั้นเดียว(0.5)"/>
      <sheetName val="ชั้นเดียว(0.75)"/>
      <sheetName val="สองชั้น(0.75-0.375)"/>
      <sheetName val="สองชั้น(1-0.5)"/>
      <sheetName val="ชั้นเดียวเคลือบ(0.5)"/>
      <sheetName val="ชั้นเดียวเคลือบ(0.75)"/>
      <sheetName val="สองชั้นเคลือบ(0.75-0.375)"/>
      <sheetName val="สองชั้นเคลือบ(1-0.5)"/>
      <sheetName val="ค่าผสมAC"/>
      <sheetName val="ค่าปูผิวACบนPC"/>
      <sheetName val="ค่าปูผิวACบนTC"/>
      <sheetName val="ค่าผสมconc"/>
      <sheetName val="ค่าขนส่งconc"/>
      <sheetName val="ค่าแบบข้าง2ข้าง"/>
      <sheetName val="ค่าปูผิวconc"/>
      <sheetName val="ค่าตัดรอยต่อและหยอดยาง"/>
      <sheetName val="ค่าหยอดยางรอยต่อ"/>
      <sheetName val="ค่าบ่มผิวconc"/>
      <sheetName val="ค่าผสมวัสดุลูกรัง"/>
      <sheetName val="ค่าบ่มวัสดุลูกรัง"/>
      <sheetName val="ค่าผสมวัสดุหินคลุก"/>
      <sheetName val="ค่าบ่มวัสดุหินคลุก"/>
      <sheetName val="ค่าpipr15"/>
      <sheetName val="ค่าpipr20"/>
      <sheetName val="ค่าpipr25"/>
      <sheetName val="Slurry"/>
      <sheetName val="fogspray"/>
      <sheetName val="ปร.4สะพานคสล."/>
      <sheetName val="ปร.5สะพานคสล."/>
      <sheetName val="บัญชีแสดงปริมาณวัสดุชุดที่ 1"/>
      <sheetName val="บัญชีแสดงปริมาณวัสดุชุดที่ 2"/>
      <sheetName val="บัญชีแสดงปริมาณวัสดุชุดที่ 2.2"/>
      <sheetName val="สรุปBOX"/>
      <sheetName val="สรุปตารางกำแพงbox"/>
      <sheetName val="สรุปตารางถอดแบบbox"/>
      <sheetName val="ตารางกำแพงปากท่อลอดเหลี่ยม"/>
      <sheetName val="บันทึกประเมิน"/>
      <sheetName val="กรอกข้อมูลประเมินราคาชุดที1"/>
      <sheetName val="การแบ่งงวดงานCS"/>
      <sheetName val="รายละเอียดงวดงานที่แนบตามประกาศ"/>
      <sheetName val="รายละเอียดงวดงานใช้แนบสัญญาจ้าง"/>
      <sheetName val="SLOPE PROTECT"/>
      <sheetName val="ตารางถอดแบบสะพาน"/>
      <sheetName val="ตารางถอดแบบbox"/>
      <sheetName val="ตารางถอดแบบกำแพงปากท่อ"/>
      <sheetName val="สรุปถอดแบบสะพาน"/>
      <sheetName val="FACTORFงานทาง"/>
      <sheetName val="FACTORFชุก1งานทาง"/>
      <sheetName val="FACTORFชุก2งานทาง"/>
      <sheetName val="งานป้าย"/>
      <sheetName val="DATA1_1"/>
      <sheetName val="DATA1_2"/>
      <sheetName val="DATA5"/>
      <sheetName val="ปรับปรุงป้าย"/>
      <sheetName val="ท่อคสล"/>
      <sheetName val="ทางเชื่อม"/>
      <sheetName val="DATA1_3"/>
      <sheetName val="DATA1_4"/>
      <sheetName val="DATA1_5"/>
      <sheetName val="DATA1_6"/>
      <sheetName val="DATA1_7"/>
      <sheetName val="DATA1_8"/>
      <sheetName val="ปร_5ทช"/>
      <sheetName val="ปร_4"/>
      <sheetName val="เลือกวิธีคำนวณราคา_SS"/>
      <sheetName val="ค่าขนส่งเครืองจักร_80"/>
      <sheetName val="ค่าขนส่งท่อลอดกลม_คสล_"/>
      <sheetName val="ชั้นเดียว(0_5)"/>
      <sheetName val="ชั้นเดียว(0_75)"/>
      <sheetName val="สองชั้น(0_75-0_375)"/>
      <sheetName val="สองชั้น(1-0_5)"/>
      <sheetName val="ชั้นเดียวเคลือบ(0_5)"/>
      <sheetName val="ชั้นเดียวเคลือบ(0_75)"/>
      <sheetName val="สองชั้นเคลือบ(0_75-0_375)"/>
      <sheetName val="สองชั้นเคลือบ(1-0_5)"/>
      <sheetName val="ปร_4สะพานคสล_"/>
      <sheetName val="ปร_5สะพานคสล_"/>
      <sheetName val="บัญชีแสดงปริมาณวัสดุชุดที่_1"/>
      <sheetName val="บัญชีแสดงปริมาณวัสดุชุดที่_2"/>
      <sheetName val="บัญชีแสดงปริมาณวัสดุชุดที่_2_2"/>
      <sheetName val="SLOPE_PROTECT"/>
      <sheetName val="ปร_5ทช1"/>
      <sheetName val="ปร_41"/>
      <sheetName val="เลือกวิธีคำนวณราคา_SS1"/>
      <sheetName val="ค่าขนส่งเครืองจักร_801"/>
      <sheetName val="ค่าขนส่งท่อลอดกลม_คสล_1"/>
      <sheetName val="ชั้นเดียว(0_5)1"/>
      <sheetName val="ชั้นเดียว(0_75)1"/>
      <sheetName val="สองชั้น(0_75-0_375)1"/>
      <sheetName val="สองชั้น(1-0_5)1"/>
      <sheetName val="ชั้นเดียวเคลือบ(0_5)1"/>
      <sheetName val="ชั้นเดียวเคลือบ(0_75)1"/>
      <sheetName val="สองชั้นเคลือบ(0_75-0_375)1"/>
      <sheetName val="สองชั้นเคลือบ(1-0_5)1"/>
      <sheetName val="ปร_4สะพานคสล_1"/>
      <sheetName val="ปร_5สะพานคสล_1"/>
      <sheetName val="บัญชีแสดงปริมาณวัสดุชุดที่_11"/>
      <sheetName val="บัญชีแสดงปริมาณวัสดุชุดที่_21"/>
      <sheetName val="บัญชีแสดงปริมาณวัสดุชุดที่_2_21"/>
      <sheetName val="SLOPE_PROTECT1"/>
      <sheetName val="ปร_5ทช2"/>
      <sheetName val="ปร_42"/>
      <sheetName val="เลือกวิธีคำนวณราคา_SS2"/>
      <sheetName val="ค่าขนส่งเครืองจักร_802"/>
      <sheetName val="ค่าขนส่งท่อลอดกลม_คสล_2"/>
      <sheetName val="ชั้นเดียว(0_5)2"/>
      <sheetName val="ชั้นเดียว(0_75)2"/>
      <sheetName val="สองชั้น(0_75-0_375)2"/>
      <sheetName val="สองชั้น(1-0_5)2"/>
      <sheetName val="ชั้นเดียวเคลือบ(0_5)2"/>
      <sheetName val="ชั้นเดียวเคลือบ(0_75)2"/>
      <sheetName val="สองชั้นเคลือบ(0_75-0_375)2"/>
      <sheetName val="สองชั้นเคลือบ(1-0_5)2"/>
      <sheetName val="ปร_4สะพานคสล_2"/>
      <sheetName val="ปร_5สะพานคสล_2"/>
      <sheetName val="บัญชีแสดงปริมาณวัสดุชุดที่_12"/>
      <sheetName val="บัญชีแสดงปริมาณวัสดุชุดที่_22"/>
      <sheetName val="บัญชีแสดงปริมาณวัสดุชุดที่_2_22"/>
      <sheetName val="SLOPE_PROTEC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เมนู"/>
      <sheetName val="กรอกข้อมูลโครงการ"/>
      <sheetName val="กรอกปริมาณวัสดุ"/>
      <sheetName val="กรอกป้ายจราจร"/>
      <sheetName val="กรอกราคาวัสดุ"/>
      <sheetName val="Oil"/>
      <sheetName val="ค่างานต้นทุน"/>
      <sheetName val="ค่าเสื่อมราคา"/>
      <sheetName val="ราคาป้ายจราจร"/>
      <sheetName val="กรอกข้อมูลความเสียหาย"/>
      <sheetName val="Fi_road"/>
      <sheetName val="Ffo_road"/>
      <sheetName val="Lateriti"/>
      <sheetName val="Slerry Seal"/>
      <sheetName val="cape seal"/>
      <sheetName val="SST."/>
      <sheetName val="Rec_ac"/>
      <sheetName val="Pa_Ac"/>
      <sheetName val="Recycling"/>
      <sheetName val="อำนวยการ"/>
      <sheetName val="ดอกเบี้ย"/>
      <sheetName val="FACTOR F"/>
      <sheetName val="งานกำแพงปากท่อ"/>
      <sheetName val="ขนาด ท่อ"/>
      <sheetName val="Slerry_Seal"/>
      <sheetName val="cape_seal"/>
      <sheetName val="SST_"/>
      <sheetName val="FACTOR_F"/>
      <sheetName val="ขนาด_ท่อ"/>
      <sheetName val="Slerry_Seal1"/>
      <sheetName val="cape_seal1"/>
      <sheetName val="SST_1"/>
      <sheetName val="FACTOR_F1"/>
      <sheetName val="ขนาด_ท่อ1"/>
      <sheetName val="Slerry_Seal2"/>
      <sheetName val="cape_seal2"/>
      <sheetName val="SST_2"/>
      <sheetName val="FACTOR_F2"/>
      <sheetName val="ขนาด_ท่อ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B5">
            <v>1</v>
          </cell>
          <cell r="C5" t="str">
            <v>5.18</v>
          </cell>
          <cell r="D5">
            <v>7.25</v>
          </cell>
          <cell r="F5" t="str">
            <v>3.06</v>
          </cell>
          <cell r="G5">
            <v>4.28</v>
          </cell>
        </row>
        <row r="6">
          <cell r="B6">
            <v>2</v>
          </cell>
          <cell r="C6" t="str">
            <v>6.67</v>
          </cell>
          <cell r="D6">
            <v>9.34</v>
          </cell>
          <cell r="F6" t="str">
            <v>4.18</v>
          </cell>
          <cell r="G6">
            <v>5.85</v>
          </cell>
        </row>
        <row r="7">
          <cell r="B7">
            <v>3</v>
          </cell>
          <cell r="C7" t="str">
            <v>8.17</v>
          </cell>
          <cell r="D7">
            <v>11.44</v>
          </cell>
          <cell r="F7" t="str">
            <v>5.3</v>
          </cell>
          <cell r="G7">
            <v>7.42</v>
          </cell>
        </row>
        <row r="8">
          <cell r="B8">
            <v>4</v>
          </cell>
          <cell r="C8" t="str">
            <v>9.66</v>
          </cell>
          <cell r="D8">
            <v>13.52</v>
          </cell>
          <cell r="F8" t="str">
            <v>6.42</v>
          </cell>
          <cell r="G8">
            <v>8.99</v>
          </cell>
        </row>
        <row r="9">
          <cell r="B9">
            <v>5</v>
          </cell>
          <cell r="C9" t="str">
            <v>11.16</v>
          </cell>
          <cell r="D9">
            <v>15.62</v>
          </cell>
          <cell r="F9" t="str">
            <v>7.54</v>
          </cell>
          <cell r="G9">
            <v>10.56</v>
          </cell>
        </row>
        <row r="10">
          <cell r="B10">
            <v>6</v>
          </cell>
          <cell r="C10" t="str">
            <v>12.66</v>
          </cell>
          <cell r="D10">
            <v>17.72</v>
          </cell>
          <cell r="F10" t="str">
            <v>8.66</v>
          </cell>
          <cell r="G10">
            <v>12.12</v>
          </cell>
        </row>
        <row r="11">
          <cell r="B11">
            <v>7</v>
          </cell>
          <cell r="C11" t="str">
            <v>14.15</v>
          </cell>
          <cell r="D11">
            <v>19.809999999999999</v>
          </cell>
          <cell r="F11" t="str">
            <v>9.78</v>
          </cell>
          <cell r="G11">
            <v>13.69</v>
          </cell>
        </row>
        <row r="12">
          <cell r="B12">
            <v>8</v>
          </cell>
          <cell r="C12" t="str">
            <v>15.79</v>
          </cell>
          <cell r="D12">
            <v>22.11</v>
          </cell>
          <cell r="F12" t="str">
            <v>10.9</v>
          </cell>
          <cell r="G12">
            <v>15.26</v>
          </cell>
        </row>
        <row r="13">
          <cell r="B13">
            <v>9</v>
          </cell>
          <cell r="C13" t="str">
            <v>17.67</v>
          </cell>
          <cell r="D13">
            <v>24.74</v>
          </cell>
          <cell r="F13" t="str">
            <v>12.02</v>
          </cell>
          <cell r="G13">
            <v>16.829999999999998</v>
          </cell>
        </row>
        <row r="14">
          <cell r="B14">
            <v>10</v>
          </cell>
          <cell r="C14" t="str">
            <v>19.55</v>
          </cell>
          <cell r="D14">
            <v>27.37</v>
          </cell>
          <cell r="F14" t="str">
            <v>13.14</v>
          </cell>
          <cell r="G14">
            <v>18.399999999999999</v>
          </cell>
        </row>
        <row r="15">
          <cell r="B15">
            <v>11</v>
          </cell>
          <cell r="C15" t="str">
            <v>21.43</v>
          </cell>
          <cell r="D15">
            <v>30</v>
          </cell>
          <cell r="F15" t="str">
            <v>14.26</v>
          </cell>
          <cell r="G15">
            <v>19.96</v>
          </cell>
        </row>
        <row r="16">
          <cell r="B16">
            <v>12</v>
          </cell>
          <cell r="C16" t="str">
            <v>23.31</v>
          </cell>
          <cell r="D16">
            <v>32.630000000000003</v>
          </cell>
          <cell r="F16" t="str">
            <v>15.38</v>
          </cell>
          <cell r="G16">
            <v>21.53</v>
          </cell>
        </row>
        <row r="17">
          <cell r="B17">
            <v>13</v>
          </cell>
          <cell r="C17" t="str">
            <v>25.19</v>
          </cell>
          <cell r="D17">
            <v>35.270000000000003</v>
          </cell>
          <cell r="F17" t="str">
            <v>16.5</v>
          </cell>
          <cell r="G17">
            <v>23.1</v>
          </cell>
        </row>
        <row r="18">
          <cell r="B18">
            <v>14</v>
          </cell>
          <cell r="C18" t="str">
            <v>27.07</v>
          </cell>
          <cell r="D18">
            <v>37.9</v>
          </cell>
          <cell r="F18" t="str">
            <v>17.62</v>
          </cell>
          <cell r="G18">
            <v>24.67</v>
          </cell>
        </row>
        <row r="19">
          <cell r="B19">
            <v>15</v>
          </cell>
          <cell r="C19" t="str">
            <v>28.95</v>
          </cell>
          <cell r="D19">
            <v>40.53</v>
          </cell>
          <cell r="F19" t="str">
            <v>18.77</v>
          </cell>
          <cell r="G19">
            <v>26.28</v>
          </cell>
        </row>
        <row r="20">
          <cell r="B20">
            <v>16</v>
          </cell>
          <cell r="C20" t="str">
            <v>30.84</v>
          </cell>
          <cell r="D20">
            <v>43.18</v>
          </cell>
          <cell r="F20" t="str">
            <v>20</v>
          </cell>
          <cell r="G20">
            <v>28</v>
          </cell>
        </row>
        <row r="21">
          <cell r="B21">
            <v>17</v>
          </cell>
          <cell r="C21" t="str">
            <v>32.72</v>
          </cell>
          <cell r="D21">
            <v>45.81</v>
          </cell>
          <cell r="F21" t="str">
            <v>21.22</v>
          </cell>
          <cell r="G21">
            <v>29.71</v>
          </cell>
        </row>
        <row r="22">
          <cell r="B22">
            <v>18</v>
          </cell>
          <cell r="C22" t="str">
            <v>34.6</v>
          </cell>
          <cell r="D22">
            <v>48.44</v>
          </cell>
          <cell r="F22" t="str">
            <v>22.45</v>
          </cell>
          <cell r="G22">
            <v>31.43</v>
          </cell>
        </row>
        <row r="23">
          <cell r="B23">
            <v>19</v>
          </cell>
          <cell r="C23" t="str">
            <v>36.48</v>
          </cell>
          <cell r="D23">
            <v>51.07</v>
          </cell>
          <cell r="F23" t="str">
            <v>23.68</v>
          </cell>
          <cell r="G23">
            <v>33.15</v>
          </cell>
        </row>
        <row r="24">
          <cell r="B24">
            <v>20</v>
          </cell>
          <cell r="C24" t="str">
            <v>38.36</v>
          </cell>
          <cell r="D24">
            <v>53.7</v>
          </cell>
          <cell r="F24" t="str">
            <v>24.9</v>
          </cell>
          <cell r="G24">
            <v>34.86</v>
          </cell>
        </row>
        <row r="25">
          <cell r="B25">
            <v>21</v>
          </cell>
          <cell r="C25" t="str">
            <v>40.24</v>
          </cell>
          <cell r="D25">
            <v>56.34</v>
          </cell>
          <cell r="F25" t="str">
            <v>26.13</v>
          </cell>
          <cell r="G25">
            <v>36.58</v>
          </cell>
        </row>
        <row r="26">
          <cell r="B26">
            <v>22</v>
          </cell>
          <cell r="C26" t="str">
            <v>42.13</v>
          </cell>
          <cell r="D26">
            <v>58.98</v>
          </cell>
          <cell r="F26" t="str">
            <v>27.35</v>
          </cell>
          <cell r="G26">
            <v>38.29</v>
          </cell>
        </row>
        <row r="27">
          <cell r="B27">
            <v>23</v>
          </cell>
          <cell r="C27" t="str">
            <v>44</v>
          </cell>
          <cell r="D27">
            <v>61.6</v>
          </cell>
          <cell r="F27" t="str">
            <v>28.58</v>
          </cell>
          <cell r="G27">
            <v>40.01</v>
          </cell>
        </row>
        <row r="28">
          <cell r="B28">
            <v>24</v>
          </cell>
          <cell r="C28" t="str">
            <v>45.89</v>
          </cell>
          <cell r="D28">
            <v>64.25</v>
          </cell>
          <cell r="F28" t="str">
            <v>29.8</v>
          </cell>
          <cell r="G28">
            <v>41.72</v>
          </cell>
        </row>
        <row r="29">
          <cell r="B29">
            <v>25</v>
          </cell>
          <cell r="C29" t="str">
            <v>47.77</v>
          </cell>
          <cell r="D29">
            <v>66.88</v>
          </cell>
          <cell r="F29" t="str">
            <v>31.03</v>
          </cell>
          <cell r="G29">
            <v>43.44</v>
          </cell>
        </row>
        <row r="30">
          <cell r="B30">
            <v>26</v>
          </cell>
          <cell r="C30" t="str">
            <v>49.65</v>
          </cell>
          <cell r="D30">
            <v>69.510000000000005</v>
          </cell>
          <cell r="F30" t="str">
            <v>32.25</v>
          </cell>
          <cell r="G30">
            <v>45.15</v>
          </cell>
        </row>
        <row r="31">
          <cell r="B31">
            <v>27</v>
          </cell>
          <cell r="C31" t="str">
            <v>51.53</v>
          </cell>
          <cell r="D31">
            <v>72.14</v>
          </cell>
          <cell r="F31" t="str">
            <v>33.48</v>
          </cell>
          <cell r="G31">
            <v>46.87</v>
          </cell>
        </row>
        <row r="32">
          <cell r="B32">
            <v>28</v>
          </cell>
          <cell r="C32" t="str">
            <v>53.42</v>
          </cell>
          <cell r="D32">
            <v>74.790000000000006</v>
          </cell>
          <cell r="F32" t="str">
            <v>34.71</v>
          </cell>
          <cell r="G32">
            <v>48.59</v>
          </cell>
        </row>
        <row r="33">
          <cell r="B33">
            <v>29</v>
          </cell>
          <cell r="C33" t="str">
            <v>55.29</v>
          </cell>
          <cell r="D33">
            <v>77.41</v>
          </cell>
          <cell r="F33" t="str">
            <v>35.93</v>
          </cell>
          <cell r="G33">
            <v>50.3</v>
          </cell>
        </row>
        <row r="34">
          <cell r="B34">
            <v>30</v>
          </cell>
          <cell r="C34" t="str">
            <v>57.18</v>
          </cell>
          <cell r="D34">
            <v>80.05</v>
          </cell>
          <cell r="F34" t="str">
            <v>37.16</v>
          </cell>
          <cell r="G34">
            <v>52.02</v>
          </cell>
        </row>
        <row r="35">
          <cell r="B35">
            <v>31</v>
          </cell>
          <cell r="C35" t="str">
            <v>59.05</v>
          </cell>
          <cell r="D35">
            <v>82.67</v>
          </cell>
          <cell r="F35" t="str">
            <v>38.38</v>
          </cell>
          <cell r="G35">
            <v>53.73</v>
          </cell>
        </row>
        <row r="36">
          <cell r="B36">
            <v>32</v>
          </cell>
          <cell r="C36" t="str">
            <v>60.94</v>
          </cell>
          <cell r="D36">
            <v>85.32</v>
          </cell>
          <cell r="F36" t="str">
            <v>39.61</v>
          </cell>
          <cell r="G36">
            <v>55.45</v>
          </cell>
        </row>
        <row r="37">
          <cell r="B37">
            <v>33</v>
          </cell>
          <cell r="C37" t="str">
            <v>62.82</v>
          </cell>
          <cell r="D37">
            <v>87.95</v>
          </cell>
          <cell r="F37" t="str">
            <v>40.83</v>
          </cell>
          <cell r="G37">
            <v>57.16</v>
          </cell>
        </row>
        <row r="38">
          <cell r="B38">
            <v>34</v>
          </cell>
          <cell r="C38" t="str">
            <v>64.71</v>
          </cell>
          <cell r="D38">
            <v>90.59</v>
          </cell>
          <cell r="F38" t="str">
            <v>42.06</v>
          </cell>
          <cell r="G38">
            <v>58.88</v>
          </cell>
        </row>
        <row r="39">
          <cell r="B39">
            <v>35</v>
          </cell>
          <cell r="C39" t="str">
            <v>66.58</v>
          </cell>
          <cell r="D39">
            <v>93.21</v>
          </cell>
          <cell r="F39" t="str">
            <v>43.28</v>
          </cell>
          <cell r="G39">
            <v>60.59</v>
          </cell>
        </row>
        <row r="40">
          <cell r="B40">
            <v>36</v>
          </cell>
          <cell r="C40" t="str">
            <v>68.47</v>
          </cell>
          <cell r="D40">
            <v>95.86</v>
          </cell>
          <cell r="F40" t="str">
            <v>44.51</v>
          </cell>
          <cell r="G40">
            <v>62.31</v>
          </cell>
        </row>
        <row r="41">
          <cell r="B41">
            <v>37</v>
          </cell>
          <cell r="C41" t="str">
            <v>70.35</v>
          </cell>
          <cell r="D41">
            <v>98.49</v>
          </cell>
          <cell r="F41" t="str">
            <v>45.74</v>
          </cell>
          <cell r="G41">
            <v>64.040000000000006</v>
          </cell>
        </row>
        <row r="42">
          <cell r="B42">
            <v>38</v>
          </cell>
          <cell r="C42" t="str">
            <v>72.24</v>
          </cell>
          <cell r="D42">
            <v>101.14</v>
          </cell>
          <cell r="F42" t="str">
            <v>46.96</v>
          </cell>
          <cell r="G42">
            <v>65.739999999999995</v>
          </cell>
        </row>
        <row r="43">
          <cell r="B43">
            <v>39</v>
          </cell>
          <cell r="C43" t="str">
            <v>74.12</v>
          </cell>
          <cell r="D43">
            <v>103.77</v>
          </cell>
          <cell r="F43" t="str">
            <v>48.19</v>
          </cell>
          <cell r="G43">
            <v>67.47</v>
          </cell>
        </row>
        <row r="44">
          <cell r="B44">
            <v>40</v>
          </cell>
          <cell r="C44" t="str">
            <v>75.99</v>
          </cell>
          <cell r="D44">
            <v>106.39</v>
          </cell>
          <cell r="F44" t="str">
            <v>49.41</v>
          </cell>
          <cell r="G44">
            <v>69.17</v>
          </cell>
        </row>
        <row r="45">
          <cell r="B45">
            <v>41</v>
          </cell>
          <cell r="C45" t="str">
            <v>77.88</v>
          </cell>
          <cell r="D45">
            <v>109.03</v>
          </cell>
          <cell r="F45" t="str">
            <v>50.64</v>
          </cell>
          <cell r="G45">
            <v>70.900000000000006</v>
          </cell>
        </row>
        <row r="46">
          <cell r="B46">
            <v>42</v>
          </cell>
          <cell r="C46" t="str">
            <v>79.76</v>
          </cell>
          <cell r="D46">
            <v>111.66</v>
          </cell>
          <cell r="F46" t="str">
            <v>51.87</v>
          </cell>
          <cell r="G46">
            <v>72.62</v>
          </cell>
        </row>
        <row r="47">
          <cell r="B47">
            <v>43</v>
          </cell>
          <cell r="C47" t="str">
            <v>81.64</v>
          </cell>
          <cell r="D47">
            <v>114.3</v>
          </cell>
          <cell r="F47" t="str">
            <v>53.09</v>
          </cell>
          <cell r="G47">
            <v>74.33</v>
          </cell>
        </row>
        <row r="48">
          <cell r="B48">
            <v>44</v>
          </cell>
          <cell r="C48" t="str">
            <v>83.52</v>
          </cell>
          <cell r="D48">
            <v>116.93</v>
          </cell>
          <cell r="F48" t="str">
            <v>54.32</v>
          </cell>
          <cell r="G48">
            <v>76.05</v>
          </cell>
        </row>
        <row r="49">
          <cell r="B49">
            <v>45</v>
          </cell>
          <cell r="C49" t="str">
            <v>85.4</v>
          </cell>
          <cell r="D49">
            <v>119.56</v>
          </cell>
          <cell r="F49" t="str">
            <v>55.54</v>
          </cell>
          <cell r="G49">
            <v>77.760000000000005</v>
          </cell>
        </row>
        <row r="50">
          <cell r="B50">
            <v>46</v>
          </cell>
          <cell r="C50" t="str">
            <v>87.29</v>
          </cell>
          <cell r="D50">
            <v>122.21</v>
          </cell>
          <cell r="F50" t="str">
            <v>56.77</v>
          </cell>
          <cell r="G50">
            <v>79.48</v>
          </cell>
        </row>
        <row r="51">
          <cell r="B51">
            <v>47</v>
          </cell>
          <cell r="C51" t="str">
            <v>89.16</v>
          </cell>
          <cell r="D51">
            <v>124.82</v>
          </cell>
          <cell r="F51" t="str">
            <v>58</v>
          </cell>
          <cell r="G51">
            <v>81.2</v>
          </cell>
        </row>
        <row r="52">
          <cell r="B52">
            <v>48</v>
          </cell>
          <cell r="C52" t="str">
            <v>91.05</v>
          </cell>
          <cell r="D52">
            <v>127.47</v>
          </cell>
          <cell r="F52" t="str">
            <v>59.22</v>
          </cell>
          <cell r="G52">
            <v>82.91</v>
          </cell>
        </row>
        <row r="53">
          <cell r="B53">
            <v>49</v>
          </cell>
          <cell r="C53" t="str">
            <v>92.92</v>
          </cell>
          <cell r="D53">
            <v>130.09</v>
          </cell>
          <cell r="F53" t="str">
            <v>60.45</v>
          </cell>
          <cell r="G53">
            <v>84.63</v>
          </cell>
        </row>
        <row r="54">
          <cell r="B54">
            <v>50</v>
          </cell>
          <cell r="C54" t="str">
            <v>94.8</v>
          </cell>
          <cell r="D54">
            <v>132.72</v>
          </cell>
          <cell r="F54" t="str">
            <v>61.67</v>
          </cell>
          <cell r="G54">
            <v>86.34</v>
          </cell>
        </row>
        <row r="55">
          <cell r="B55">
            <v>51</v>
          </cell>
          <cell r="C55" t="str">
            <v>96.69</v>
          </cell>
          <cell r="D55">
            <v>135.37</v>
          </cell>
          <cell r="F55" t="str">
            <v>62.9</v>
          </cell>
          <cell r="G55">
            <v>88.06</v>
          </cell>
        </row>
        <row r="56">
          <cell r="B56">
            <v>52</v>
          </cell>
          <cell r="C56" t="str">
            <v>98.56</v>
          </cell>
          <cell r="D56">
            <v>137.97999999999999</v>
          </cell>
          <cell r="F56" t="str">
            <v>64.12</v>
          </cell>
          <cell r="G56">
            <v>89.77</v>
          </cell>
        </row>
        <row r="57">
          <cell r="B57">
            <v>53</v>
          </cell>
          <cell r="C57" t="str">
            <v>100.45</v>
          </cell>
          <cell r="D57">
            <v>140.63</v>
          </cell>
          <cell r="F57" t="str">
            <v>65.34</v>
          </cell>
          <cell r="G57">
            <v>91.48</v>
          </cell>
        </row>
        <row r="58">
          <cell r="B58">
            <v>54</v>
          </cell>
          <cell r="C58" t="str">
            <v>102.34</v>
          </cell>
          <cell r="D58">
            <v>143.28</v>
          </cell>
          <cell r="F58" t="str">
            <v>66.57</v>
          </cell>
          <cell r="G58">
            <v>93.2</v>
          </cell>
        </row>
        <row r="59">
          <cell r="B59">
            <v>55</v>
          </cell>
          <cell r="C59" t="str">
            <v>104.21</v>
          </cell>
          <cell r="D59">
            <v>145.88999999999999</v>
          </cell>
          <cell r="F59" t="str">
            <v>67.8</v>
          </cell>
          <cell r="G59">
            <v>94.92</v>
          </cell>
        </row>
        <row r="60">
          <cell r="B60">
            <v>56</v>
          </cell>
          <cell r="C60" t="str">
            <v>106.09</v>
          </cell>
          <cell r="D60">
            <v>148.53</v>
          </cell>
          <cell r="F60" t="str">
            <v>69.02</v>
          </cell>
          <cell r="G60">
            <v>96.63</v>
          </cell>
        </row>
        <row r="61">
          <cell r="B61">
            <v>57</v>
          </cell>
          <cell r="C61" t="str">
            <v>107.97</v>
          </cell>
          <cell r="D61">
            <v>151.16</v>
          </cell>
          <cell r="F61" t="str">
            <v>70.25</v>
          </cell>
          <cell r="G61">
            <v>98.35</v>
          </cell>
        </row>
        <row r="62">
          <cell r="B62">
            <v>58</v>
          </cell>
          <cell r="C62" t="str">
            <v>109.87</v>
          </cell>
          <cell r="D62">
            <v>153.82</v>
          </cell>
          <cell r="F62" t="str">
            <v>71.47</v>
          </cell>
          <cell r="G62">
            <v>100.06</v>
          </cell>
        </row>
        <row r="63">
          <cell r="B63">
            <v>59</v>
          </cell>
          <cell r="C63" t="str">
            <v>111.74</v>
          </cell>
          <cell r="D63">
            <v>156.44</v>
          </cell>
          <cell r="F63" t="str">
            <v>72.7</v>
          </cell>
          <cell r="G63">
            <v>101.78</v>
          </cell>
        </row>
        <row r="64">
          <cell r="B64">
            <v>60</v>
          </cell>
          <cell r="C64" t="str">
            <v>113.62</v>
          </cell>
          <cell r="D64">
            <v>159.07</v>
          </cell>
          <cell r="F64" t="str">
            <v>73.93</v>
          </cell>
          <cell r="G64">
            <v>103.5</v>
          </cell>
        </row>
        <row r="65">
          <cell r="B65">
            <v>61</v>
          </cell>
          <cell r="C65" t="str">
            <v>115.51</v>
          </cell>
          <cell r="D65">
            <v>161.71</v>
          </cell>
          <cell r="F65" t="str">
            <v>75.15</v>
          </cell>
          <cell r="G65">
            <v>105.21</v>
          </cell>
        </row>
        <row r="66">
          <cell r="B66">
            <v>62</v>
          </cell>
          <cell r="C66" t="str">
            <v>117.41</v>
          </cell>
          <cell r="D66">
            <v>164.37</v>
          </cell>
          <cell r="F66" t="str">
            <v>76.38</v>
          </cell>
          <cell r="G66">
            <v>106.93</v>
          </cell>
        </row>
        <row r="67">
          <cell r="B67">
            <v>63</v>
          </cell>
          <cell r="C67" t="str">
            <v>119.27</v>
          </cell>
          <cell r="D67">
            <v>166.98</v>
          </cell>
          <cell r="F67" t="str">
            <v>77.61</v>
          </cell>
          <cell r="G67">
            <v>108.65</v>
          </cell>
        </row>
        <row r="68">
          <cell r="B68">
            <v>64</v>
          </cell>
          <cell r="C68" t="str">
            <v>121.14</v>
          </cell>
          <cell r="D68">
            <v>169.6</v>
          </cell>
          <cell r="F68" t="str">
            <v>78.83</v>
          </cell>
          <cell r="G68">
            <v>110.36</v>
          </cell>
        </row>
        <row r="69">
          <cell r="B69">
            <v>65</v>
          </cell>
          <cell r="C69" t="str">
            <v>123.02</v>
          </cell>
          <cell r="D69">
            <v>172.23</v>
          </cell>
          <cell r="F69" t="str">
            <v>80.05</v>
          </cell>
          <cell r="G69">
            <v>112.07</v>
          </cell>
        </row>
        <row r="70">
          <cell r="B70">
            <v>66</v>
          </cell>
          <cell r="C70" t="str">
            <v>124.91</v>
          </cell>
          <cell r="D70">
            <v>174.87</v>
          </cell>
          <cell r="F70" t="str">
            <v>81.28</v>
          </cell>
          <cell r="G70">
            <v>113.79</v>
          </cell>
        </row>
        <row r="71">
          <cell r="B71">
            <v>67</v>
          </cell>
          <cell r="C71" t="str">
            <v>126.8</v>
          </cell>
          <cell r="D71">
            <v>177.52</v>
          </cell>
          <cell r="F71" t="str">
            <v>82.51</v>
          </cell>
          <cell r="G71">
            <v>115.51</v>
          </cell>
        </row>
        <row r="72">
          <cell r="B72">
            <v>68</v>
          </cell>
          <cell r="C72" t="str">
            <v>128.66</v>
          </cell>
          <cell r="D72">
            <v>180.12</v>
          </cell>
          <cell r="F72" t="str">
            <v>83.73</v>
          </cell>
          <cell r="G72">
            <v>117.22</v>
          </cell>
        </row>
        <row r="73">
          <cell r="B73">
            <v>69</v>
          </cell>
          <cell r="C73" t="str">
            <v>130.57</v>
          </cell>
          <cell r="D73">
            <v>182.8</v>
          </cell>
          <cell r="F73" t="str">
            <v>84.96</v>
          </cell>
          <cell r="G73">
            <v>118.94</v>
          </cell>
        </row>
        <row r="74">
          <cell r="B74">
            <v>70</v>
          </cell>
          <cell r="C74" t="str">
            <v>132.44</v>
          </cell>
          <cell r="D74">
            <v>185.42</v>
          </cell>
          <cell r="F74" t="str">
            <v>86.18</v>
          </cell>
          <cell r="G74">
            <v>120.65</v>
          </cell>
        </row>
        <row r="75">
          <cell r="B75">
            <v>71</v>
          </cell>
          <cell r="C75" t="str">
            <v>134.31</v>
          </cell>
          <cell r="D75">
            <v>188.03</v>
          </cell>
          <cell r="F75" t="str">
            <v>87.41</v>
          </cell>
          <cell r="G75">
            <v>122.37</v>
          </cell>
        </row>
        <row r="76">
          <cell r="B76">
            <v>72</v>
          </cell>
          <cell r="C76" t="str">
            <v>136.2</v>
          </cell>
          <cell r="D76">
            <v>190.68</v>
          </cell>
          <cell r="F76" t="str">
            <v>88.64</v>
          </cell>
          <cell r="G76">
            <v>124.1</v>
          </cell>
        </row>
        <row r="77">
          <cell r="B77">
            <v>73</v>
          </cell>
          <cell r="C77" t="str">
            <v>138.09</v>
          </cell>
          <cell r="D77">
            <v>193.33</v>
          </cell>
          <cell r="F77" t="str">
            <v>89.86</v>
          </cell>
          <cell r="G77">
            <v>125.8</v>
          </cell>
        </row>
        <row r="78">
          <cell r="B78">
            <v>74</v>
          </cell>
          <cell r="C78" t="str">
            <v>139.98</v>
          </cell>
          <cell r="D78">
            <v>195.97</v>
          </cell>
          <cell r="F78" t="str">
            <v>91.1</v>
          </cell>
          <cell r="G78">
            <v>127.54</v>
          </cell>
        </row>
        <row r="79">
          <cell r="B79">
            <v>75</v>
          </cell>
          <cell r="C79" t="str">
            <v>141.83</v>
          </cell>
          <cell r="D79">
            <v>198.56</v>
          </cell>
          <cell r="F79" t="str">
            <v>92.32</v>
          </cell>
          <cell r="G79">
            <v>129.25</v>
          </cell>
        </row>
        <row r="80">
          <cell r="B80">
            <v>76</v>
          </cell>
          <cell r="C80" t="str">
            <v>143.74</v>
          </cell>
          <cell r="D80">
            <v>201.24</v>
          </cell>
          <cell r="F80" t="str">
            <v>93.54</v>
          </cell>
          <cell r="G80">
            <v>130.96</v>
          </cell>
        </row>
        <row r="81">
          <cell r="B81">
            <v>77</v>
          </cell>
          <cell r="C81" t="str">
            <v>145.61</v>
          </cell>
          <cell r="D81">
            <v>203.85</v>
          </cell>
          <cell r="F81" t="str">
            <v>94.76</v>
          </cell>
          <cell r="G81">
            <v>132.66</v>
          </cell>
        </row>
        <row r="82">
          <cell r="B82">
            <v>78</v>
          </cell>
          <cell r="C82" t="str">
            <v>147.47</v>
          </cell>
          <cell r="D82">
            <v>206.46</v>
          </cell>
          <cell r="F82" t="str">
            <v>95.99</v>
          </cell>
          <cell r="G82">
            <v>134.38999999999999</v>
          </cell>
        </row>
        <row r="83">
          <cell r="B83">
            <v>79</v>
          </cell>
          <cell r="C83" t="str">
            <v>149.41</v>
          </cell>
          <cell r="D83">
            <v>209.17</v>
          </cell>
          <cell r="F83" t="str">
            <v>97.22</v>
          </cell>
          <cell r="G83">
            <v>136.11000000000001</v>
          </cell>
        </row>
        <row r="84">
          <cell r="B84">
            <v>80</v>
          </cell>
          <cell r="C84" t="str">
            <v>151.28</v>
          </cell>
          <cell r="D84">
            <v>211.79</v>
          </cell>
          <cell r="F84" t="str">
            <v>98.45</v>
          </cell>
          <cell r="G84">
            <v>137.83000000000001</v>
          </cell>
        </row>
        <row r="85">
          <cell r="B85">
            <v>81</v>
          </cell>
          <cell r="C85" t="str">
            <v>153.17</v>
          </cell>
          <cell r="D85">
            <v>214.44</v>
          </cell>
          <cell r="F85" t="str">
            <v>99.68</v>
          </cell>
          <cell r="G85">
            <v>139.55000000000001</v>
          </cell>
        </row>
        <row r="86">
          <cell r="B86">
            <v>82</v>
          </cell>
          <cell r="C86" t="str">
            <v>154.99</v>
          </cell>
          <cell r="D86">
            <v>216.99</v>
          </cell>
          <cell r="F86" t="str">
            <v>100.89</v>
          </cell>
          <cell r="G86">
            <v>141.25</v>
          </cell>
        </row>
        <row r="87">
          <cell r="B87">
            <v>83</v>
          </cell>
          <cell r="C87" t="str">
            <v>156.89</v>
          </cell>
          <cell r="D87">
            <v>219.65</v>
          </cell>
          <cell r="F87" t="str">
            <v>102.13</v>
          </cell>
          <cell r="G87">
            <v>142.97999999999999</v>
          </cell>
        </row>
        <row r="88">
          <cell r="B88">
            <v>84</v>
          </cell>
          <cell r="C88" t="str">
            <v>158.79</v>
          </cell>
          <cell r="D88">
            <v>222.31</v>
          </cell>
          <cell r="F88" t="str">
            <v>103.34</v>
          </cell>
          <cell r="G88">
            <v>144.68</v>
          </cell>
        </row>
        <row r="89">
          <cell r="B89">
            <v>85</v>
          </cell>
          <cell r="C89" t="str">
            <v>160.71</v>
          </cell>
          <cell r="D89">
            <v>224.99</v>
          </cell>
          <cell r="F89" t="str">
            <v>104.58</v>
          </cell>
          <cell r="G89">
            <v>146.41</v>
          </cell>
        </row>
        <row r="90">
          <cell r="B90">
            <v>86</v>
          </cell>
          <cell r="C90" t="str">
            <v>162.55</v>
          </cell>
          <cell r="D90">
            <v>227.57</v>
          </cell>
          <cell r="F90" t="str">
            <v>105.8</v>
          </cell>
          <cell r="G90">
            <v>148.12</v>
          </cell>
        </row>
        <row r="91">
          <cell r="B91">
            <v>87</v>
          </cell>
          <cell r="C91" t="str">
            <v>164.4</v>
          </cell>
          <cell r="D91">
            <v>230.16</v>
          </cell>
          <cell r="F91" t="str">
            <v>107.02</v>
          </cell>
          <cell r="G91">
            <v>149.83000000000001</v>
          </cell>
        </row>
        <row r="92">
          <cell r="B92">
            <v>88</v>
          </cell>
          <cell r="C92" t="str">
            <v>166.33</v>
          </cell>
          <cell r="D92">
            <v>232.86</v>
          </cell>
          <cell r="F92" t="str">
            <v>108.24</v>
          </cell>
          <cell r="G92">
            <v>151.54</v>
          </cell>
        </row>
        <row r="93">
          <cell r="B93">
            <v>89</v>
          </cell>
          <cell r="C93" t="str">
            <v>168.19</v>
          </cell>
          <cell r="D93">
            <v>235.47</v>
          </cell>
          <cell r="F93" t="str">
            <v>109.46</v>
          </cell>
          <cell r="G93">
            <v>153.24</v>
          </cell>
        </row>
        <row r="94">
          <cell r="B94">
            <v>90</v>
          </cell>
          <cell r="C94" t="str">
            <v>170.05</v>
          </cell>
          <cell r="D94">
            <v>238.07</v>
          </cell>
          <cell r="F94" t="str">
            <v>110.71</v>
          </cell>
          <cell r="G94">
            <v>154.99</v>
          </cell>
        </row>
        <row r="95">
          <cell r="B95">
            <v>91</v>
          </cell>
          <cell r="C95" t="str">
            <v>172</v>
          </cell>
          <cell r="D95">
            <v>240.8</v>
          </cell>
          <cell r="F95" t="str">
            <v>111.94</v>
          </cell>
          <cell r="G95">
            <v>156.72</v>
          </cell>
        </row>
        <row r="96">
          <cell r="B96">
            <v>92</v>
          </cell>
          <cell r="C96" t="str">
            <v>173.88</v>
          </cell>
          <cell r="D96">
            <v>243.43</v>
          </cell>
          <cell r="F96" t="str">
            <v>113.14</v>
          </cell>
          <cell r="G96">
            <v>158.4</v>
          </cell>
        </row>
        <row r="97">
          <cell r="B97">
            <v>93</v>
          </cell>
          <cell r="C97" t="str">
            <v>175.76</v>
          </cell>
          <cell r="D97">
            <v>246.06</v>
          </cell>
          <cell r="F97" t="str">
            <v>114.37</v>
          </cell>
          <cell r="G97">
            <v>160.12</v>
          </cell>
        </row>
        <row r="98">
          <cell r="B98">
            <v>94</v>
          </cell>
          <cell r="C98" t="str">
            <v>177.64</v>
          </cell>
          <cell r="D98">
            <v>248.7</v>
          </cell>
          <cell r="F98" t="str">
            <v>115.6</v>
          </cell>
          <cell r="G98">
            <v>161.84</v>
          </cell>
        </row>
        <row r="99">
          <cell r="B99">
            <v>95</v>
          </cell>
          <cell r="C99" t="str">
            <v>179.45</v>
          </cell>
          <cell r="D99">
            <v>251.23</v>
          </cell>
          <cell r="F99" t="str">
            <v>116.83</v>
          </cell>
          <cell r="G99">
            <v>163.56</v>
          </cell>
        </row>
        <row r="100">
          <cell r="B100">
            <v>96</v>
          </cell>
          <cell r="C100" t="str">
            <v>181.34</v>
          </cell>
          <cell r="D100">
            <v>253.88</v>
          </cell>
          <cell r="F100" t="str">
            <v>118.07</v>
          </cell>
          <cell r="G100">
            <v>165.3</v>
          </cell>
        </row>
        <row r="101">
          <cell r="B101">
            <v>97</v>
          </cell>
          <cell r="C101" t="str">
            <v>183.24</v>
          </cell>
          <cell r="D101">
            <v>256.54000000000002</v>
          </cell>
          <cell r="F101" t="str">
            <v>119.28</v>
          </cell>
          <cell r="G101">
            <v>166.99</v>
          </cell>
        </row>
        <row r="102">
          <cell r="B102">
            <v>98</v>
          </cell>
          <cell r="C102" t="str">
            <v>185.15</v>
          </cell>
          <cell r="D102">
            <v>259.20999999999998</v>
          </cell>
          <cell r="F102" t="str">
            <v>120.51</v>
          </cell>
          <cell r="G102">
            <v>168.71</v>
          </cell>
        </row>
        <row r="103">
          <cell r="B103">
            <v>99</v>
          </cell>
          <cell r="C103" t="str">
            <v>187.06</v>
          </cell>
          <cell r="D103">
            <v>261.88</v>
          </cell>
          <cell r="F103" t="str">
            <v>121.72</v>
          </cell>
          <cell r="G103">
            <v>170.41</v>
          </cell>
        </row>
        <row r="104">
          <cell r="B104">
            <v>100</v>
          </cell>
          <cell r="C104" t="str">
            <v>188.89</v>
          </cell>
          <cell r="D104">
            <v>264.45</v>
          </cell>
          <cell r="F104" t="str">
            <v>122.97</v>
          </cell>
          <cell r="G104">
            <v>172.16</v>
          </cell>
        </row>
        <row r="105">
          <cell r="B105">
            <v>101</v>
          </cell>
          <cell r="C105" t="str">
            <v>190.81</v>
          </cell>
          <cell r="D105">
            <v>267.13</v>
          </cell>
          <cell r="F105" t="str">
            <v>124.18</v>
          </cell>
          <cell r="G105">
            <v>173.85</v>
          </cell>
        </row>
        <row r="106">
          <cell r="B106">
            <v>102</v>
          </cell>
          <cell r="C106" t="str">
            <v>192.64</v>
          </cell>
          <cell r="D106">
            <v>269.7</v>
          </cell>
          <cell r="F106" t="str">
            <v>125.42</v>
          </cell>
          <cell r="G106">
            <v>175.59</v>
          </cell>
        </row>
        <row r="107">
          <cell r="B107">
            <v>103</v>
          </cell>
          <cell r="C107" t="str">
            <v>194.58</v>
          </cell>
          <cell r="D107">
            <v>272.41000000000003</v>
          </cell>
          <cell r="F107" t="str">
            <v>126.64</v>
          </cell>
          <cell r="G107">
            <v>177.3</v>
          </cell>
        </row>
        <row r="108">
          <cell r="B108">
            <v>104</v>
          </cell>
          <cell r="C108" t="str">
            <v>196.41</v>
          </cell>
          <cell r="D108">
            <v>274.97000000000003</v>
          </cell>
          <cell r="F108" t="str">
            <v>127.85</v>
          </cell>
          <cell r="G108">
            <v>178.99</v>
          </cell>
        </row>
        <row r="109">
          <cell r="B109">
            <v>105</v>
          </cell>
          <cell r="C109" t="str">
            <v>198.36</v>
          </cell>
          <cell r="D109">
            <v>277.7</v>
          </cell>
          <cell r="F109" t="str">
            <v>129.1</v>
          </cell>
          <cell r="G109">
            <v>180.74</v>
          </cell>
        </row>
        <row r="110">
          <cell r="B110">
            <v>106</v>
          </cell>
          <cell r="C110" t="str">
            <v>200.21</v>
          </cell>
          <cell r="D110">
            <v>280.29000000000002</v>
          </cell>
          <cell r="F110" t="str">
            <v>130.32</v>
          </cell>
          <cell r="G110">
            <v>182.45</v>
          </cell>
        </row>
        <row r="111">
          <cell r="B111">
            <v>107</v>
          </cell>
          <cell r="C111" t="str">
            <v>202.05</v>
          </cell>
          <cell r="D111">
            <v>282.87</v>
          </cell>
          <cell r="F111" t="str">
            <v>131.54</v>
          </cell>
          <cell r="G111">
            <v>184.16</v>
          </cell>
        </row>
        <row r="112">
          <cell r="B112">
            <v>108</v>
          </cell>
          <cell r="C112" t="str">
            <v>203.91</v>
          </cell>
          <cell r="D112">
            <v>285.47000000000003</v>
          </cell>
          <cell r="F112" t="str">
            <v>132.76</v>
          </cell>
          <cell r="G112">
            <v>185.86</v>
          </cell>
        </row>
        <row r="113">
          <cell r="B113">
            <v>109</v>
          </cell>
          <cell r="C113" t="str">
            <v>205.88</v>
          </cell>
          <cell r="D113">
            <v>288.23</v>
          </cell>
          <cell r="F113" t="str">
            <v>133.98</v>
          </cell>
          <cell r="G113">
            <v>187.57</v>
          </cell>
        </row>
        <row r="114">
          <cell r="B114">
            <v>110</v>
          </cell>
          <cell r="C114" t="str">
            <v>207.74</v>
          </cell>
          <cell r="D114">
            <v>290.83999999999997</v>
          </cell>
          <cell r="F114" t="str">
            <v>135.21</v>
          </cell>
          <cell r="G114">
            <v>189.29</v>
          </cell>
        </row>
        <row r="115">
          <cell r="B115">
            <v>111</v>
          </cell>
          <cell r="C115" t="str">
            <v>209.61</v>
          </cell>
          <cell r="D115">
            <v>293.45</v>
          </cell>
          <cell r="F115" t="str">
            <v>136.43</v>
          </cell>
          <cell r="G115">
            <v>191</v>
          </cell>
        </row>
        <row r="116">
          <cell r="B116">
            <v>112</v>
          </cell>
          <cell r="C116" t="str">
            <v>211.48</v>
          </cell>
          <cell r="D116">
            <v>296.07</v>
          </cell>
          <cell r="F116" t="str">
            <v>137.65</v>
          </cell>
          <cell r="G116">
            <v>192.71</v>
          </cell>
        </row>
        <row r="117">
          <cell r="B117">
            <v>113</v>
          </cell>
          <cell r="C117" t="str">
            <v>213.35</v>
          </cell>
          <cell r="D117">
            <v>298.69</v>
          </cell>
          <cell r="F117" t="str">
            <v>138.88</v>
          </cell>
          <cell r="G117">
            <v>194.43</v>
          </cell>
        </row>
        <row r="118">
          <cell r="B118">
            <v>114</v>
          </cell>
          <cell r="C118" t="str">
            <v>215.23</v>
          </cell>
          <cell r="D118">
            <v>301.32</v>
          </cell>
          <cell r="F118" t="str">
            <v>140.11</v>
          </cell>
          <cell r="G118">
            <v>196.15</v>
          </cell>
        </row>
        <row r="119">
          <cell r="B119">
            <v>115</v>
          </cell>
          <cell r="C119" t="str">
            <v>217.11</v>
          </cell>
          <cell r="D119">
            <v>303.95</v>
          </cell>
          <cell r="F119" t="str">
            <v>141.34</v>
          </cell>
          <cell r="G119">
            <v>197.88</v>
          </cell>
        </row>
        <row r="120">
          <cell r="B120">
            <v>116</v>
          </cell>
          <cell r="C120" t="str">
            <v>219</v>
          </cell>
          <cell r="D120">
            <v>306.60000000000002</v>
          </cell>
          <cell r="F120" t="str">
            <v>142.57</v>
          </cell>
          <cell r="G120">
            <v>199.6</v>
          </cell>
        </row>
        <row r="121">
          <cell r="B121">
            <v>117</v>
          </cell>
          <cell r="C121" t="str">
            <v>220.89</v>
          </cell>
          <cell r="D121">
            <v>309.25</v>
          </cell>
          <cell r="F121" t="str">
            <v>143.8</v>
          </cell>
          <cell r="G121">
            <v>201.32</v>
          </cell>
        </row>
        <row r="122">
          <cell r="B122">
            <v>118</v>
          </cell>
          <cell r="C122" t="str">
            <v>222.79</v>
          </cell>
          <cell r="D122">
            <v>311.91000000000003</v>
          </cell>
          <cell r="F122" t="str">
            <v>145.03</v>
          </cell>
          <cell r="G122">
            <v>203.04</v>
          </cell>
        </row>
        <row r="123">
          <cell r="B123">
            <v>119</v>
          </cell>
          <cell r="C123" t="str">
            <v>224.69</v>
          </cell>
          <cell r="D123">
            <v>314.57</v>
          </cell>
          <cell r="F123" t="str">
            <v>146.27</v>
          </cell>
          <cell r="G123">
            <v>204.78</v>
          </cell>
        </row>
        <row r="124">
          <cell r="B124">
            <v>120</v>
          </cell>
          <cell r="C124" t="str">
            <v>226.59</v>
          </cell>
          <cell r="D124">
            <v>317.23</v>
          </cell>
          <cell r="F124" t="str">
            <v>147.46</v>
          </cell>
          <cell r="G124">
            <v>206.44</v>
          </cell>
        </row>
        <row r="125">
          <cell r="B125">
            <v>121</v>
          </cell>
          <cell r="C125" t="str">
            <v>228.36</v>
          </cell>
          <cell r="D125">
            <v>319.7</v>
          </cell>
          <cell r="F125" t="str">
            <v>148.7</v>
          </cell>
          <cell r="G125">
            <v>208.18</v>
          </cell>
        </row>
        <row r="126">
          <cell r="B126">
            <v>122</v>
          </cell>
          <cell r="C126" t="str">
            <v>230.27</v>
          </cell>
          <cell r="D126">
            <v>322.38</v>
          </cell>
          <cell r="F126" t="str">
            <v>149.94</v>
          </cell>
          <cell r="G126">
            <v>209.92</v>
          </cell>
        </row>
        <row r="127">
          <cell r="B127">
            <v>123</v>
          </cell>
          <cell r="C127" t="str">
            <v>232.19</v>
          </cell>
          <cell r="D127">
            <v>325.07</v>
          </cell>
          <cell r="F127" t="str">
            <v>151.13</v>
          </cell>
          <cell r="G127">
            <v>211.58</v>
          </cell>
        </row>
        <row r="128">
          <cell r="B128">
            <v>124</v>
          </cell>
          <cell r="C128" t="str">
            <v>234.12</v>
          </cell>
          <cell r="D128">
            <v>327.77</v>
          </cell>
          <cell r="F128" t="str">
            <v>152.38</v>
          </cell>
          <cell r="G128">
            <v>213.33</v>
          </cell>
        </row>
        <row r="129">
          <cell r="B129">
            <v>125</v>
          </cell>
          <cell r="C129" t="str">
            <v>235.89</v>
          </cell>
          <cell r="D129">
            <v>330.25</v>
          </cell>
          <cell r="F129" t="str">
            <v>153.62</v>
          </cell>
          <cell r="G129">
            <v>215.07</v>
          </cell>
        </row>
        <row r="130">
          <cell r="B130">
            <v>126</v>
          </cell>
          <cell r="C130" t="str">
            <v>237.82</v>
          </cell>
          <cell r="D130">
            <v>332.95</v>
          </cell>
          <cell r="F130" t="str">
            <v>154.82</v>
          </cell>
          <cell r="G130">
            <v>216.75</v>
          </cell>
        </row>
        <row r="131">
          <cell r="B131">
            <v>127</v>
          </cell>
          <cell r="C131" t="str">
            <v>239.76</v>
          </cell>
          <cell r="D131">
            <v>335.66</v>
          </cell>
          <cell r="F131" t="str">
            <v>156.06</v>
          </cell>
          <cell r="G131">
            <v>218.48</v>
          </cell>
        </row>
        <row r="132">
          <cell r="B132">
            <v>128</v>
          </cell>
          <cell r="C132" t="str">
            <v>241.55</v>
          </cell>
          <cell r="D132">
            <v>338.17</v>
          </cell>
          <cell r="F132" t="str">
            <v>157.31</v>
          </cell>
          <cell r="G132">
            <v>220.23</v>
          </cell>
        </row>
        <row r="133">
          <cell r="B133">
            <v>129</v>
          </cell>
          <cell r="C133" t="str">
            <v>243.49</v>
          </cell>
          <cell r="D133">
            <v>340.89</v>
          </cell>
          <cell r="F133" t="str">
            <v>158.51</v>
          </cell>
          <cell r="G133">
            <v>221.91</v>
          </cell>
        </row>
        <row r="134">
          <cell r="B134">
            <v>130</v>
          </cell>
          <cell r="C134" t="str">
            <v>245.45</v>
          </cell>
          <cell r="D134">
            <v>343.63</v>
          </cell>
          <cell r="F134" t="str">
            <v>159.76</v>
          </cell>
          <cell r="G134">
            <v>223.66</v>
          </cell>
        </row>
        <row r="135">
          <cell r="B135">
            <v>131</v>
          </cell>
          <cell r="C135" t="str">
            <v>247.24</v>
          </cell>
          <cell r="D135">
            <v>346.14</v>
          </cell>
          <cell r="F135" t="str">
            <v>160.96</v>
          </cell>
          <cell r="G135">
            <v>225.34</v>
          </cell>
        </row>
        <row r="136">
          <cell r="B136">
            <v>132</v>
          </cell>
          <cell r="C136" t="str">
            <v>249.2</v>
          </cell>
          <cell r="D136">
            <v>348.88</v>
          </cell>
          <cell r="F136" t="str">
            <v>162.16</v>
          </cell>
          <cell r="G136">
            <v>227.02</v>
          </cell>
        </row>
        <row r="137">
          <cell r="B137">
            <v>133</v>
          </cell>
          <cell r="C137" t="str">
            <v>251</v>
          </cell>
          <cell r="D137">
            <v>351.4</v>
          </cell>
          <cell r="F137" t="str">
            <v>163.42</v>
          </cell>
          <cell r="G137">
            <v>228.79</v>
          </cell>
        </row>
        <row r="138">
          <cell r="B138">
            <v>134</v>
          </cell>
          <cell r="C138" t="str">
            <v>252.97</v>
          </cell>
          <cell r="D138">
            <v>354.16</v>
          </cell>
          <cell r="F138" t="str">
            <v>164.62</v>
          </cell>
          <cell r="G138">
            <v>230.47</v>
          </cell>
        </row>
        <row r="139">
          <cell r="B139">
            <v>135</v>
          </cell>
          <cell r="C139" t="str">
            <v>254.78</v>
          </cell>
          <cell r="D139">
            <v>356.69</v>
          </cell>
          <cell r="F139" t="str">
            <v>165.88</v>
          </cell>
          <cell r="G139">
            <v>232.23</v>
          </cell>
        </row>
        <row r="140">
          <cell r="B140">
            <v>136</v>
          </cell>
          <cell r="C140" t="str">
            <v>256.58</v>
          </cell>
          <cell r="D140">
            <v>359.21</v>
          </cell>
          <cell r="F140" t="str">
            <v>167.08</v>
          </cell>
          <cell r="G140">
            <v>233.91</v>
          </cell>
        </row>
        <row r="141">
          <cell r="B141">
            <v>137</v>
          </cell>
          <cell r="C141" t="str">
            <v>258.57</v>
          </cell>
          <cell r="D141">
            <v>362</v>
          </cell>
          <cell r="F141" t="str">
            <v>168.34</v>
          </cell>
          <cell r="G141">
            <v>235.68</v>
          </cell>
        </row>
        <row r="142">
          <cell r="B142">
            <v>138</v>
          </cell>
          <cell r="C142" t="str">
            <v>260.38</v>
          </cell>
          <cell r="D142">
            <v>364.53</v>
          </cell>
          <cell r="F142" t="str">
            <v>169.55</v>
          </cell>
          <cell r="G142">
            <v>237.37</v>
          </cell>
        </row>
        <row r="143">
          <cell r="B143">
            <v>139</v>
          </cell>
          <cell r="C143" t="str">
            <v>262.38</v>
          </cell>
          <cell r="D143">
            <v>367.33</v>
          </cell>
          <cell r="F143" t="str">
            <v>170.76</v>
          </cell>
          <cell r="G143">
            <v>239.06</v>
          </cell>
        </row>
        <row r="144">
          <cell r="B144">
            <v>140</v>
          </cell>
          <cell r="C144" t="str">
            <v>264.19</v>
          </cell>
          <cell r="D144">
            <v>369.87</v>
          </cell>
          <cell r="F144" t="str">
            <v>171.97</v>
          </cell>
          <cell r="G144">
            <v>240.76</v>
          </cell>
        </row>
        <row r="145">
          <cell r="B145">
            <v>141</v>
          </cell>
          <cell r="C145" t="str">
            <v>266.01</v>
          </cell>
          <cell r="D145">
            <v>372.41</v>
          </cell>
          <cell r="F145" t="str">
            <v>173.23</v>
          </cell>
          <cell r="G145">
            <v>242.52</v>
          </cell>
        </row>
        <row r="146">
          <cell r="B146">
            <v>142</v>
          </cell>
          <cell r="C146" t="str">
            <v>268.02</v>
          </cell>
          <cell r="D146">
            <v>375.23</v>
          </cell>
          <cell r="F146" t="str">
            <v>174.44</v>
          </cell>
          <cell r="G146">
            <v>244.22</v>
          </cell>
        </row>
        <row r="147">
          <cell r="B147">
            <v>143</v>
          </cell>
          <cell r="C147" t="str">
            <v>269.85</v>
          </cell>
          <cell r="D147">
            <v>377.79</v>
          </cell>
          <cell r="F147" t="str">
            <v>175.66</v>
          </cell>
          <cell r="G147">
            <v>245.92</v>
          </cell>
        </row>
        <row r="148">
          <cell r="B148">
            <v>144</v>
          </cell>
          <cell r="C148" t="str">
            <v>271.67</v>
          </cell>
          <cell r="D148">
            <v>380.34</v>
          </cell>
          <cell r="F148" t="str">
            <v>176.93</v>
          </cell>
          <cell r="G148">
            <v>247.7</v>
          </cell>
        </row>
        <row r="149">
          <cell r="B149">
            <v>145</v>
          </cell>
          <cell r="C149" t="str">
            <v>273.71</v>
          </cell>
          <cell r="D149">
            <v>383.19</v>
          </cell>
          <cell r="F149" t="str">
            <v>178.14</v>
          </cell>
          <cell r="G149">
            <v>249.4</v>
          </cell>
        </row>
        <row r="150">
          <cell r="B150">
            <v>146</v>
          </cell>
          <cell r="C150" t="str">
            <v>275.54</v>
          </cell>
          <cell r="D150">
            <v>385.76</v>
          </cell>
          <cell r="F150" t="str">
            <v>179.35</v>
          </cell>
          <cell r="G150">
            <v>251.09</v>
          </cell>
        </row>
        <row r="151">
          <cell r="B151">
            <v>147</v>
          </cell>
          <cell r="C151" t="str">
            <v>277.37</v>
          </cell>
          <cell r="D151">
            <v>388.32</v>
          </cell>
          <cell r="F151" t="str">
            <v>180.57</v>
          </cell>
          <cell r="G151">
            <v>252.8</v>
          </cell>
        </row>
        <row r="152">
          <cell r="B152">
            <v>148</v>
          </cell>
          <cell r="C152" t="str">
            <v>279.21</v>
          </cell>
          <cell r="D152">
            <v>390.89</v>
          </cell>
          <cell r="F152" t="str">
            <v>181.78</v>
          </cell>
          <cell r="G152">
            <v>254.49</v>
          </cell>
        </row>
        <row r="153">
          <cell r="B153">
            <v>149</v>
          </cell>
          <cell r="C153" t="str">
            <v>281.05</v>
          </cell>
          <cell r="D153">
            <v>393.47</v>
          </cell>
          <cell r="F153" t="str">
            <v>183.06</v>
          </cell>
          <cell r="G153">
            <v>256.27999999999997</v>
          </cell>
        </row>
        <row r="154">
          <cell r="B154">
            <v>150</v>
          </cell>
          <cell r="C154" t="str">
            <v>283.11</v>
          </cell>
          <cell r="D154">
            <v>396.35</v>
          </cell>
          <cell r="F154" t="str">
            <v>184.28</v>
          </cell>
          <cell r="G154">
            <v>257.99</v>
          </cell>
        </row>
        <row r="155">
          <cell r="B155">
            <v>151</v>
          </cell>
          <cell r="C155" t="str">
            <v>284.95</v>
          </cell>
          <cell r="D155">
            <v>398.93</v>
          </cell>
          <cell r="F155" t="str">
            <v>185.5</v>
          </cell>
          <cell r="G155">
            <v>259.7</v>
          </cell>
        </row>
        <row r="156">
          <cell r="B156">
            <v>152</v>
          </cell>
          <cell r="C156" t="str">
            <v>286.8</v>
          </cell>
          <cell r="D156">
            <v>401.52</v>
          </cell>
          <cell r="F156" t="str">
            <v>186.71</v>
          </cell>
          <cell r="G156">
            <v>261.39</v>
          </cell>
        </row>
        <row r="157">
          <cell r="B157">
            <v>153</v>
          </cell>
          <cell r="C157" t="str">
            <v>288.65</v>
          </cell>
          <cell r="D157">
            <v>404.11</v>
          </cell>
          <cell r="F157" t="str">
            <v>187.93</v>
          </cell>
          <cell r="G157">
            <v>263.10000000000002</v>
          </cell>
        </row>
        <row r="158">
          <cell r="B158">
            <v>154</v>
          </cell>
          <cell r="C158" t="str">
            <v>290.51</v>
          </cell>
          <cell r="D158">
            <v>406.71</v>
          </cell>
          <cell r="F158" t="str">
            <v>189.15</v>
          </cell>
          <cell r="G158">
            <v>264.81</v>
          </cell>
        </row>
        <row r="159">
          <cell r="B159">
            <v>155</v>
          </cell>
          <cell r="C159" t="str">
            <v>292.36</v>
          </cell>
          <cell r="D159">
            <v>409.3</v>
          </cell>
          <cell r="F159" t="str">
            <v>190.38</v>
          </cell>
          <cell r="G159">
            <v>266.52999999999997</v>
          </cell>
        </row>
        <row r="160">
          <cell r="B160">
            <v>156</v>
          </cell>
          <cell r="C160" t="str">
            <v>294.22</v>
          </cell>
          <cell r="D160">
            <v>411.91</v>
          </cell>
          <cell r="F160" t="str">
            <v>191.6</v>
          </cell>
          <cell r="G160">
            <v>268.24</v>
          </cell>
        </row>
        <row r="161">
          <cell r="B161">
            <v>157</v>
          </cell>
          <cell r="C161" t="str">
            <v>296.08</v>
          </cell>
          <cell r="D161">
            <v>414.51</v>
          </cell>
          <cell r="F161" t="str">
            <v>192.82</v>
          </cell>
          <cell r="G161">
            <v>269.95</v>
          </cell>
        </row>
        <row r="162">
          <cell r="B162">
            <v>158</v>
          </cell>
          <cell r="C162" t="str">
            <v>298.19</v>
          </cell>
          <cell r="D162">
            <v>417.47</v>
          </cell>
          <cell r="F162" t="str">
            <v>194.04</v>
          </cell>
          <cell r="G162">
            <v>271.66000000000003</v>
          </cell>
        </row>
        <row r="163">
          <cell r="B163">
            <v>159</v>
          </cell>
          <cell r="C163" t="str">
            <v>300.06</v>
          </cell>
          <cell r="D163">
            <v>420.08</v>
          </cell>
          <cell r="F163" t="str">
            <v>195.27</v>
          </cell>
          <cell r="G163">
            <v>273.38</v>
          </cell>
        </row>
        <row r="164">
          <cell r="B164">
            <v>160</v>
          </cell>
          <cell r="C164" t="str">
            <v>301.93</v>
          </cell>
          <cell r="D164">
            <v>422.7</v>
          </cell>
          <cell r="F164" t="str">
            <v>196.49</v>
          </cell>
          <cell r="G164">
            <v>275.08999999999997</v>
          </cell>
        </row>
        <row r="165">
          <cell r="B165">
            <v>161</v>
          </cell>
          <cell r="C165" t="str">
            <v>303.81</v>
          </cell>
          <cell r="D165">
            <v>425.33</v>
          </cell>
          <cell r="F165" t="str">
            <v>197.72</v>
          </cell>
          <cell r="G165">
            <v>276.81</v>
          </cell>
        </row>
        <row r="166">
          <cell r="B166">
            <v>162</v>
          </cell>
          <cell r="C166" t="str">
            <v>305.69</v>
          </cell>
          <cell r="D166">
            <v>427.97</v>
          </cell>
          <cell r="F166" t="str">
            <v>198.94</v>
          </cell>
          <cell r="G166">
            <v>278.52</v>
          </cell>
        </row>
        <row r="167">
          <cell r="B167">
            <v>163</v>
          </cell>
          <cell r="C167" t="str">
            <v>307.57</v>
          </cell>
          <cell r="D167">
            <v>430.6</v>
          </cell>
          <cell r="F167" t="str">
            <v>200.17</v>
          </cell>
          <cell r="G167">
            <v>280.24</v>
          </cell>
        </row>
        <row r="168">
          <cell r="B168">
            <v>164</v>
          </cell>
          <cell r="C168" t="str">
            <v>309.46</v>
          </cell>
          <cell r="D168">
            <v>433.24</v>
          </cell>
          <cell r="F168" t="str">
            <v>201.4</v>
          </cell>
          <cell r="G168">
            <v>281.95999999999998</v>
          </cell>
        </row>
        <row r="169">
          <cell r="B169">
            <v>165</v>
          </cell>
          <cell r="C169" t="str">
            <v>311.35</v>
          </cell>
          <cell r="D169">
            <v>435.89</v>
          </cell>
          <cell r="F169" t="str">
            <v>202.63</v>
          </cell>
          <cell r="G169">
            <v>283.68</v>
          </cell>
        </row>
        <row r="170">
          <cell r="B170">
            <v>166</v>
          </cell>
          <cell r="C170" t="str">
            <v>313.24</v>
          </cell>
          <cell r="D170">
            <v>438.54</v>
          </cell>
          <cell r="F170" t="str">
            <v>203.86</v>
          </cell>
          <cell r="G170">
            <v>285.39999999999998</v>
          </cell>
        </row>
        <row r="171">
          <cell r="B171">
            <v>167</v>
          </cell>
          <cell r="C171" t="str">
            <v>315.13</v>
          </cell>
          <cell r="D171">
            <v>441.18</v>
          </cell>
          <cell r="F171" t="str">
            <v>205.09</v>
          </cell>
          <cell r="G171">
            <v>287.13</v>
          </cell>
        </row>
        <row r="172">
          <cell r="B172">
            <v>168</v>
          </cell>
          <cell r="C172" t="str">
            <v>317.03</v>
          </cell>
          <cell r="D172">
            <v>443.84</v>
          </cell>
          <cell r="F172" t="str">
            <v>206.32</v>
          </cell>
          <cell r="G172">
            <v>288.85000000000002</v>
          </cell>
        </row>
        <row r="173">
          <cell r="B173">
            <v>169</v>
          </cell>
          <cell r="C173" t="str">
            <v>318.65</v>
          </cell>
          <cell r="D173">
            <v>446.11</v>
          </cell>
          <cell r="F173" t="str">
            <v>207.56</v>
          </cell>
          <cell r="G173">
            <v>290.58</v>
          </cell>
        </row>
        <row r="174">
          <cell r="B174">
            <v>170</v>
          </cell>
          <cell r="C174" t="str">
            <v>320.56</v>
          </cell>
          <cell r="D174">
            <v>448.78</v>
          </cell>
          <cell r="F174" t="str">
            <v>208.79</v>
          </cell>
          <cell r="G174">
            <v>292.31</v>
          </cell>
        </row>
        <row r="175">
          <cell r="B175">
            <v>171</v>
          </cell>
          <cell r="C175" t="str">
            <v>322.46</v>
          </cell>
          <cell r="D175">
            <v>451.44</v>
          </cell>
          <cell r="F175" t="str">
            <v>210.03</v>
          </cell>
          <cell r="G175">
            <v>294.04000000000002</v>
          </cell>
        </row>
        <row r="176">
          <cell r="B176">
            <v>172</v>
          </cell>
          <cell r="C176" t="str">
            <v>324.37</v>
          </cell>
          <cell r="D176">
            <v>454.12</v>
          </cell>
          <cell r="F176" t="str">
            <v>211.26</v>
          </cell>
          <cell r="G176">
            <v>295.76</v>
          </cell>
        </row>
        <row r="177">
          <cell r="B177">
            <v>173</v>
          </cell>
          <cell r="C177" t="str">
            <v>326.28</v>
          </cell>
          <cell r="D177">
            <v>456.79</v>
          </cell>
          <cell r="F177" t="str">
            <v>212.42</v>
          </cell>
          <cell r="G177">
            <v>297.39</v>
          </cell>
        </row>
        <row r="178">
          <cell r="B178">
            <v>174</v>
          </cell>
          <cell r="C178" t="str">
            <v>328.2</v>
          </cell>
          <cell r="D178">
            <v>459.48</v>
          </cell>
          <cell r="F178" t="str">
            <v>213.66</v>
          </cell>
          <cell r="G178">
            <v>299.12</v>
          </cell>
        </row>
        <row r="179">
          <cell r="B179">
            <v>175</v>
          </cell>
          <cell r="C179" t="str">
            <v>330.12</v>
          </cell>
          <cell r="D179">
            <v>462.17</v>
          </cell>
          <cell r="F179" t="str">
            <v>214.89</v>
          </cell>
          <cell r="G179">
            <v>300.85000000000002</v>
          </cell>
        </row>
        <row r="180">
          <cell r="B180">
            <v>176</v>
          </cell>
          <cell r="C180" t="str">
            <v>332.04</v>
          </cell>
          <cell r="D180">
            <v>464.86</v>
          </cell>
          <cell r="F180" t="str">
            <v>216.13</v>
          </cell>
          <cell r="G180">
            <v>302.58</v>
          </cell>
        </row>
        <row r="181">
          <cell r="B181">
            <v>177</v>
          </cell>
          <cell r="C181" t="str">
            <v>333.97</v>
          </cell>
          <cell r="D181">
            <v>467.56</v>
          </cell>
          <cell r="F181" t="str">
            <v>217.37</v>
          </cell>
          <cell r="G181">
            <v>304.32</v>
          </cell>
        </row>
        <row r="182">
          <cell r="B182">
            <v>178</v>
          </cell>
          <cell r="C182" t="str">
            <v>335.6</v>
          </cell>
          <cell r="D182">
            <v>469.84</v>
          </cell>
          <cell r="F182" t="str">
            <v>218.62</v>
          </cell>
          <cell r="G182">
            <v>306.07</v>
          </cell>
        </row>
        <row r="183">
          <cell r="B183">
            <v>179</v>
          </cell>
          <cell r="C183" t="str">
            <v>337.53</v>
          </cell>
          <cell r="D183">
            <v>472.54</v>
          </cell>
          <cell r="F183" t="str">
            <v>219.77</v>
          </cell>
          <cell r="G183">
            <v>307.68</v>
          </cell>
        </row>
        <row r="184">
          <cell r="B184">
            <v>180</v>
          </cell>
          <cell r="C184" t="str">
            <v>339.47</v>
          </cell>
          <cell r="D184">
            <v>475.26</v>
          </cell>
          <cell r="F184" t="str">
            <v>221.01</v>
          </cell>
          <cell r="G184">
            <v>309.41000000000003</v>
          </cell>
        </row>
        <row r="185">
          <cell r="B185">
            <v>181</v>
          </cell>
          <cell r="C185" t="str">
            <v>341.41</v>
          </cell>
          <cell r="D185">
            <v>477.97</v>
          </cell>
          <cell r="F185" t="str">
            <v>222.26</v>
          </cell>
          <cell r="G185">
            <v>311.16000000000003</v>
          </cell>
        </row>
        <row r="186">
          <cell r="B186">
            <v>182</v>
          </cell>
          <cell r="C186" t="str">
            <v>343.35</v>
          </cell>
          <cell r="D186">
            <v>480.69</v>
          </cell>
          <cell r="F186" t="str">
            <v>223.5</v>
          </cell>
          <cell r="G186">
            <v>312.89999999999998</v>
          </cell>
        </row>
        <row r="187">
          <cell r="B187">
            <v>183</v>
          </cell>
          <cell r="C187" t="str">
            <v>345.3</v>
          </cell>
          <cell r="D187">
            <v>483.42</v>
          </cell>
          <cell r="F187" t="str">
            <v>224.75</v>
          </cell>
          <cell r="G187">
            <v>314.64999999999998</v>
          </cell>
        </row>
        <row r="188">
          <cell r="B188">
            <v>184</v>
          </cell>
          <cell r="C188" t="str">
            <v>346.92</v>
          </cell>
          <cell r="D188">
            <v>485.69</v>
          </cell>
          <cell r="F188" t="str">
            <v>225.91</v>
          </cell>
          <cell r="G188">
            <v>316.27</v>
          </cell>
        </row>
        <row r="189">
          <cell r="B189">
            <v>185</v>
          </cell>
          <cell r="C189" t="str">
            <v>348.88</v>
          </cell>
          <cell r="D189">
            <v>488.43</v>
          </cell>
          <cell r="F189" t="str">
            <v>227.15</v>
          </cell>
          <cell r="G189">
            <v>318.01</v>
          </cell>
        </row>
        <row r="190">
          <cell r="B190">
            <v>186</v>
          </cell>
          <cell r="C190" t="str">
            <v>350.83</v>
          </cell>
          <cell r="D190">
            <v>491.16</v>
          </cell>
          <cell r="F190" t="str">
            <v>228.4</v>
          </cell>
          <cell r="G190">
            <v>319.76</v>
          </cell>
        </row>
        <row r="191">
          <cell r="B191">
            <v>187</v>
          </cell>
          <cell r="C191" t="str">
            <v>352.8</v>
          </cell>
          <cell r="D191">
            <v>493.92</v>
          </cell>
          <cell r="F191" t="str">
            <v>229.65</v>
          </cell>
          <cell r="G191">
            <v>321.51</v>
          </cell>
        </row>
        <row r="192">
          <cell r="B192">
            <v>188</v>
          </cell>
          <cell r="C192" t="str">
            <v>354.42</v>
          </cell>
          <cell r="D192">
            <v>496.19</v>
          </cell>
          <cell r="F192" t="str">
            <v>230.81</v>
          </cell>
          <cell r="G192">
            <v>323.13</v>
          </cell>
        </row>
        <row r="193">
          <cell r="B193">
            <v>189</v>
          </cell>
          <cell r="C193" t="str">
            <v>356.39</v>
          </cell>
          <cell r="D193">
            <v>498.95</v>
          </cell>
          <cell r="F193" t="str">
            <v>232.06</v>
          </cell>
          <cell r="G193">
            <v>324.88</v>
          </cell>
        </row>
        <row r="194">
          <cell r="B194">
            <v>190</v>
          </cell>
          <cell r="C194" t="str">
            <v>358.36</v>
          </cell>
          <cell r="D194">
            <v>501.7</v>
          </cell>
          <cell r="F194" t="str">
            <v>233.31</v>
          </cell>
          <cell r="G194">
            <v>326.63</v>
          </cell>
        </row>
        <row r="195">
          <cell r="B195">
            <v>191</v>
          </cell>
          <cell r="C195" t="str">
            <v>360.34</v>
          </cell>
          <cell r="D195">
            <v>504.48</v>
          </cell>
          <cell r="F195" t="str">
            <v>234.57</v>
          </cell>
          <cell r="G195">
            <v>328.4</v>
          </cell>
        </row>
        <row r="196">
          <cell r="B196">
            <v>192</v>
          </cell>
          <cell r="C196" t="str">
            <v>361.96</v>
          </cell>
          <cell r="D196">
            <v>506.74</v>
          </cell>
          <cell r="F196" t="str">
            <v>235.72</v>
          </cell>
          <cell r="G196">
            <v>330.01</v>
          </cell>
        </row>
        <row r="197">
          <cell r="B197">
            <v>193</v>
          </cell>
          <cell r="C197" t="str">
            <v>363.94</v>
          </cell>
          <cell r="D197">
            <v>509.52</v>
          </cell>
          <cell r="F197" t="str">
            <v>236.98</v>
          </cell>
          <cell r="G197">
            <v>331.77</v>
          </cell>
        </row>
        <row r="198">
          <cell r="B198">
            <v>194</v>
          </cell>
          <cell r="C198" t="str">
            <v>365.93</v>
          </cell>
          <cell r="D198">
            <v>512.29999999999995</v>
          </cell>
          <cell r="F198" t="str">
            <v>238.24</v>
          </cell>
          <cell r="G198">
            <v>333.54</v>
          </cell>
        </row>
        <row r="199">
          <cell r="B199">
            <v>195</v>
          </cell>
          <cell r="C199" t="str">
            <v>367.92</v>
          </cell>
          <cell r="D199">
            <v>515.09</v>
          </cell>
          <cell r="F199" t="str">
            <v>239.39</v>
          </cell>
          <cell r="G199">
            <v>335.15</v>
          </cell>
        </row>
        <row r="200">
          <cell r="B200">
            <v>196</v>
          </cell>
          <cell r="C200" t="str">
            <v>369.55</v>
          </cell>
          <cell r="D200">
            <v>517.37</v>
          </cell>
          <cell r="F200" t="str">
            <v>240.65</v>
          </cell>
          <cell r="G200">
            <v>336.91</v>
          </cell>
        </row>
        <row r="201">
          <cell r="B201">
            <v>197</v>
          </cell>
          <cell r="C201" t="str">
            <v>371.55</v>
          </cell>
          <cell r="D201">
            <v>520.16999999999996</v>
          </cell>
          <cell r="F201" t="str">
            <v>241.91</v>
          </cell>
          <cell r="G201">
            <v>338.67</v>
          </cell>
        </row>
        <row r="202">
          <cell r="B202">
            <v>198</v>
          </cell>
          <cell r="C202" t="str">
            <v>373.55</v>
          </cell>
          <cell r="D202">
            <v>522.97</v>
          </cell>
          <cell r="F202" t="str">
            <v>243.07</v>
          </cell>
          <cell r="G202">
            <v>340.3</v>
          </cell>
        </row>
        <row r="203">
          <cell r="B203">
            <v>199</v>
          </cell>
          <cell r="C203" t="str">
            <v>375.17</v>
          </cell>
          <cell r="D203">
            <v>525.24</v>
          </cell>
          <cell r="F203" t="str">
            <v>244.33</v>
          </cell>
          <cell r="G203">
            <v>342.06</v>
          </cell>
        </row>
        <row r="204">
          <cell r="B204">
            <v>200</v>
          </cell>
          <cell r="C204" t="str">
            <v>377.18</v>
          </cell>
          <cell r="D204">
            <v>528.04999999999995</v>
          </cell>
          <cell r="F204" t="str">
            <v>245.59</v>
          </cell>
          <cell r="G204">
            <v>343.83</v>
          </cell>
        </row>
        <row r="205">
          <cell r="B205">
            <v>201</v>
          </cell>
          <cell r="C205">
            <v>379.07</v>
          </cell>
          <cell r="D205">
            <v>530.70000000000005</v>
          </cell>
          <cell r="F205">
            <v>246.82</v>
          </cell>
          <cell r="G205">
            <v>345.55</v>
          </cell>
        </row>
        <row r="206">
          <cell r="B206">
            <v>202</v>
          </cell>
          <cell r="C206">
            <v>380.96</v>
          </cell>
          <cell r="D206">
            <v>533.34</v>
          </cell>
          <cell r="F206">
            <v>248.04999999999998</v>
          </cell>
          <cell r="G206">
            <v>347.27</v>
          </cell>
        </row>
        <row r="207">
          <cell r="B207">
            <v>203</v>
          </cell>
          <cell r="C207">
            <v>382.84999999999997</v>
          </cell>
          <cell r="D207">
            <v>535.99</v>
          </cell>
          <cell r="F207">
            <v>249.27999999999997</v>
          </cell>
          <cell r="G207">
            <v>348.99</v>
          </cell>
        </row>
        <row r="208">
          <cell r="B208">
            <v>204</v>
          </cell>
          <cell r="C208">
            <v>384.73999999999995</v>
          </cell>
          <cell r="D208">
            <v>538.64</v>
          </cell>
          <cell r="F208">
            <v>250.50999999999996</v>
          </cell>
          <cell r="G208">
            <v>350.71</v>
          </cell>
        </row>
        <row r="209">
          <cell r="B209">
            <v>205</v>
          </cell>
          <cell r="C209">
            <v>386.62999999999994</v>
          </cell>
          <cell r="D209">
            <v>541.28</v>
          </cell>
          <cell r="F209">
            <v>251.73999999999995</v>
          </cell>
          <cell r="G209">
            <v>352.44</v>
          </cell>
        </row>
        <row r="210">
          <cell r="B210">
            <v>206</v>
          </cell>
          <cell r="C210">
            <v>388.51999999999992</v>
          </cell>
          <cell r="D210">
            <v>543.92999999999995</v>
          </cell>
          <cell r="F210">
            <v>252.96999999999994</v>
          </cell>
          <cell r="G210">
            <v>354.16</v>
          </cell>
        </row>
        <row r="211">
          <cell r="B211">
            <v>207</v>
          </cell>
          <cell r="C211">
            <v>390.40999999999991</v>
          </cell>
          <cell r="D211">
            <v>546.57000000000005</v>
          </cell>
          <cell r="F211">
            <v>254.19999999999993</v>
          </cell>
          <cell r="G211">
            <v>355.88</v>
          </cell>
        </row>
        <row r="212">
          <cell r="B212">
            <v>208</v>
          </cell>
          <cell r="C212">
            <v>392.2999999999999</v>
          </cell>
          <cell r="D212">
            <v>549.22</v>
          </cell>
          <cell r="F212">
            <v>255.42999999999992</v>
          </cell>
          <cell r="G212">
            <v>357.6</v>
          </cell>
        </row>
        <row r="213">
          <cell r="B213">
            <v>209</v>
          </cell>
          <cell r="C213">
            <v>394.18999999999988</v>
          </cell>
          <cell r="D213">
            <v>551.87</v>
          </cell>
          <cell r="F213">
            <v>256.65999999999991</v>
          </cell>
          <cell r="G213">
            <v>359.32</v>
          </cell>
        </row>
        <row r="214">
          <cell r="B214">
            <v>210</v>
          </cell>
          <cell r="C214">
            <v>396.07999999999987</v>
          </cell>
          <cell r="D214">
            <v>554.51</v>
          </cell>
          <cell r="F214">
            <v>257.88999999999993</v>
          </cell>
          <cell r="G214">
            <v>361.05</v>
          </cell>
        </row>
        <row r="215">
          <cell r="B215">
            <v>211</v>
          </cell>
          <cell r="C215">
            <v>397.96999999999986</v>
          </cell>
          <cell r="D215">
            <v>557.16</v>
          </cell>
          <cell r="F215">
            <v>259.11999999999995</v>
          </cell>
          <cell r="G215">
            <v>362.77</v>
          </cell>
        </row>
        <row r="216">
          <cell r="B216">
            <v>212</v>
          </cell>
          <cell r="C216">
            <v>399.85999999999984</v>
          </cell>
          <cell r="D216">
            <v>559.79999999999995</v>
          </cell>
          <cell r="F216">
            <v>260.34999999999997</v>
          </cell>
          <cell r="G216">
            <v>364.49</v>
          </cell>
        </row>
        <row r="217">
          <cell r="B217">
            <v>213</v>
          </cell>
          <cell r="C217">
            <v>401.74999999999983</v>
          </cell>
          <cell r="D217">
            <v>562.45000000000005</v>
          </cell>
          <cell r="F217">
            <v>261.58</v>
          </cell>
          <cell r="G217">
            <v>366.21</v>
          </cell>
        </row>
        <row r="218">
          <cell r="B218">
            <v>214</v>
          </cell>
          <cell r="C218">
            <v>403.63999999999982</v>
          </cell>
          <cell r="D218">
            <v>565.1</v>
          </cell>
          <cell r="F218">
            <v>262.81</v>
          </cell>
          <cell r="G218">
            <v>367.93</v>
          </cell>
        </row>
        <row r="219">
          <cell r="B219">
            <v>215</v>
          </cell>
          <cell r="C219">
            <v>405.5299999999998</v>
          </cell>
          <cell r="D219">
            <v>567.74</v>
          </cell>
          <cell r="F219">
            <v>264.04000000000002</v>
          </cell>
          <cell r="G219">
            <v>369.66</v>
          </cell>
        </row>
        <row r="220">
          <cell r="B220">
            <v>216</v>
          </cell>
          <cell r="C220">
            <v>407.41999999999979</v>
          </cell>
          <cell r="D220">
            <v>570.39</v>
          </cell>
          <cell r="F220">
            <v>265.27000000000004</v>
          </cell>
          <cell r="G220">
            <v>371.38</v>
          </cell>
        </row>
        <row r="221">
          <cell r="B221">
            <v>217</v>
          </cell>
          <cell r="C221">
            <v>409.30999999999977</v>
          </cell>
          <cell r="D221">
            <v>573.03</v>
          </cell>
          <cell r="F221">
            <v>266.50000000000006</v>
          </cell>
          <cell r="G221">
            <v>373.1</v>
          </cell>
        </row>
        <row r="222">
          <cell r="B222">
            <v>218</v>
          </cell>
          <cell r="C222">
            <v>411.19999999999976</v>
          </cell>
          <cell r="D222">
            <v>575.67999999999995</v>
          </cell>
          <cell r="F222">
            <v>267.73000000000008</v>
          </cell>
          <cell r="G222">
            <v>374.82</v>
          </cell>
        </row>
        <row r="223">
          <cell r="B223">
            <v>219</v>
          </cell>
          <cell r="C223">
            <v>413.08999999999975</v>
          </cell>
          <cell r="D223">
            <v>578.33000000000004</v>
          </cell>
          <cell r="F223">
            <v>268.96000000000009</v>
          </cell>
          <cell r="G223">
            <v>376.54</v>
          </cell>
        </row>
        <row r="224">
          <cell r="B224">
            <v>220</v>
          </cell>
          <cell r="C224">
            <v>414.97999999999973</v>
          </cell>
          <cell r="D224">
            <v>580.97</v>
          </cell>
          <cell r="F224">
            <v>270.19000000000011</v>
          </cell>
          <cell r="G224">
            <v>378.27</v>
          </cell>
        </row>
        <row r="225">
          <cell r="B225">
            <v>221</v>
          </cell>
          <cell r="C225">
            <v>416.86999999999972</v>
          </cell>
          <cell r="D225">
            <v>583.62</v>
          </cell>
          <cell r="F225">
            <v>271.42000000000013</v>
          </cell>
          <cell r="G225">
            <v>379.99</v>
          </cell>
        </row>
        <row r="226">
          <cell r="B226">
            <v>222</v>
          </cell>
          <cell r="C226">
            <v>418.75999999999971</v>
          </cell>
          <cell r="D226">
            <v>586.26</v>
          </cell>
          <cell r="F226">
            <v>272.65000000000015</v>
          </cell>
          <cell r="G226">
            <v>381.71</v>
          </cell>
        </row>
        <row r="227">
          <cell r="B227">
            <v>223</v>
          </cell>
          <cell r="C227">
            <v>420.64999999999969</v>
          </cell>
          <cell r="D227">
            <v>588.91</v>
          </cell>
          <cell r="F227">
            <v>273.88000000000017</v>
          </cell>
          <cell r="G227">
            <v>383.43</v>
          </cell>
        </row>
        <row r="228">
          <cell r="B228">
            <v>224</v>
          </cell>
          <cell r="C228">
            <v>422.53999999999968</v>
          </cell>
          <cell r="D228">
            <v>591.55999999999995</v>
          </cell>
          <cell r="F228">
            <v>275.11000000000018</v>
          </cell>
          <cell r="G228">
            <v>385.15</v>
          </cell>
        </row>
        <row r="229">
          <cell r="B229">
            <v>225</v>
          </cell>
          <cell r="C229">
            <v>424.42999999999967</v>
          </cell>
          <cell r="D229">
            <v>594.20000000000005</v>
          </cell>
          <cell r="F229">
            <v>276.3400000000002</v>
          </cell>
          <cell r="G229">
            <v>386.88</v>
          </cell>
        </row>
        <row r="230">
          <cell r="B230">
            <v>226</v>
          </cell>
          <cell r="C230">
            <v>426.31999999999965</v>
          </cell>
          <cell r="D230">
            <v>596.85</v>
          </cell>
          <cell r="F230">
            <v>277.57000000000022</v>
          </cell>
          <cell r="G230">
            <v>388.6</v>
          </cell>
        </row>
        <row r="231">
          <cell r="B231">
            <v>227</v>
          </cell>
          <cell r="C231">
            <v>428.20999999999964</v>
          </cell>
          <cell r="D231">
            <v>599.49</v>
          </cell>
          <cell r="F231">
            <v>278.80000000000024</v>
          </cell>
          <cell r="G231">
            <v>390.32</v>
          </cell>
        </row>
        <row r="232">
          <cell r="B232">
            <v>228</v>
          </cell>
          <cell r="C232">
            <v>430.09999999999962</v>
          </cell>
          <cell r="D232">
            <v>602.14</v>
          </cell>
          <cell r="F232">
            <v>280.03000000000026</v>
          </cell>
          <cell r="G232">
            <v>392.04</v>
          </cell>
        </row>
        <row r="233">
          <cell r="B233">
            <v>229</v>
          </cell>
          <cell r="C233">
            <v>431.98999999999961</v>
          </cell>
          <cell r="D233">
            <v>604.79</v>
          </cell>
          <cell r="F233">
            <v>281.26000000000028</v>
          </cell>
          <cell r="G233">
            <v>393.76</v>
          </cell>
        </row>
        <row r="234">
          <cell r="B234">
            <v>230</v>
          </cell>
          <cell r="C234">
            <v>433.8799999999996</v>
          </cell>
          <cell r="D234">
            <v>607.42999999999995</v>
          </cell>
          <cell r="F234">
            <v>282.49000000000029</v>
          </cell>
          <cell r="G234">
            <v>395.49</v>
          </cell>
        </row>
        <row r="235">
          <cell r="B235">
            <v>231</v>
          </cell>
          <cell r="C235">
            <v>435.76999999999958</v>
          </cell>
          <cell r="D235">
            <v>610.08000000000004</v>
          </cell>
          <cell r="F235">
            <v>283.72000000000031</v>
          </cell>
          <cell r="G235">
            <v>397.21</v>
          </cell>
        </row>
        <row r="236">
          <cell r="B236">
            <v>232</v>
          </cell>
          <cell r="C236">
            <v>437.65999999999957</v>
          </cell>
          <cell r="D236">
            <v>612.72</v>
          </cell>
          <cell r="F236">
            <v>284.95000000000033</v>
          </cell>
          <cell r="G236">
            <v>398.93</v>
          </cell>
        </row>
        <row r="237">
          <cell r="B237">
            <v>233</v>
          </cell>
          <cell r="C237">
            <v>439.54999999999956</v>
          </cell>
          <cell r="D237">
            <v>615.37</v>
          </cell>
          <cell r="F237">
            <v>286.18000000000035</v>
          </cell>
          <cell r="G237">
            <v>400.65</v>
          </cell>
        </row>
        <row r="238">
          <cell r="B238">
            <v>234</v>
          </cell>
          <cell r="C238">
            <v>441.43999999999954</v>
          </cell>
          <cell r="D238">
            <v>618.02</v>
          </cell>
          <cell r="F238">
            <v>287.41000000000037</v>
          </cell>
          <cell r="G238">
            <v>402.37</v>
          </cell>
        </row>
        <row r="239">
          <cell r="B239">
            <v>235</v>
          </cell>
          <cell r="C239">
            <v>443.32999999999953</v>
          </cell>
          <cell r="D239">
            <v>620.66</v>
          </cell>
          <cell r="F239">
            <v>288.64000000000038</v>
          </cell>
          <cell r="G239">
            <v>404.1</v>
          </cell>
        </row>
        <row r="240">
          <cell r="B240">
            <v>236</v>
          </cell>
          <cell r="C240">
            <v>445.21999999999952</v>
          </cell>
          <cell r="D240">
            <v>623.30999999999995</v>
          </cell>
          <cell r="F240">
            <v>289.8700000000004</v>
          </cell>
          <cell r="G240">
            <v>405.82</v>
          </cell>
        </row>
        <row r="241">
          <cell r="B241">
            <v>237</v>
          </cell>
          <cell r="C241">
            <v>447.1099999999995</v>
          </cell>
          <cell r="D241">
            <v>625.95000000000005</v>
          </cell>
          <cell r="F241">
            <v>291.10000000000042</v>
          </cell>
          <cell r="G241">
            <v>407.54</v>
          </cell>
        </row>
        <row r="242">
          <cell r="B242">
            <v>238</v>
          </cell>
          <cell r="C242">
            <v>448.99999999999949</v>
          </cell>
          <cell r="D242">
            <v>628.6</v>
          </cell>
          <cell r="F242">
            <v>292.33000000000044</v>
          </cell>
          <cell r="G242">
            <v>409.26</v>
          </cell>
        </row>
        <row r="243">
          <cell r="B243">
            <v>239</v>
          </cell>
          <cell r="C243">
            <v>450.88999999999947</v>
          </cell>
          <cell r="D243">
            <v>631.25</v>
          </cell>
          <cell r="F243">
            <v>293.56000000000046</v>
          </cell>
          <cell r="G243">
            <v>410.98</v>
          </cell>
        </row>
        <row r="244">
          <cell r="B244">
            <v>240</v>
          </cell>
          <cell r="C244">
            <v>452.77999999999946</v>
          </cell>
          <cell r="D244">
            <v>633.89</v>
          </cell>
          <cell r="F244">
            <v>294.79000000000048</v>
          </cell>
          <cell r="G244">
            <v>412.71</v>
          </cell>
        </row>
        <row r="245">
          <cell r="B245">
            <v>241</v>
          </cell>
          <cell r="C245">
            <v>454.66999999999945</v>
          </cell>
          <cell r="D245">
            <v>636.54</v>
          </cell>
          <cell r="F245">
            <v>296.02000000000049</v>
          </cell>
          <cell r="G245">
            <v>414.43</v>
          </cell>
        </row>
        <row r="246">
          <cell r="B246">
            <v>242</v>
          </cell>
          <cell r="C246">
            <v>456.55999999999943</v>
          </cell>
          <cell r="D246">
            <v>639.17999999999995</v>
          </cell>
          <cell r="F246">
            <v>297.25000000000051</v>
          </cell>
          <cell r="G246">
            <v>416.15</v>
          </cell>
        </row>
        <row r="247">
          <cell r="B247">
            <v>243</v>
          </cell>
          <cell r="C247">
            <v>458.44999999999942</v>
          </cell>
          <cell r="D247">
            <v>641.83000000000004</v>
          </cell>
          <cell r="F247">
            <v>298.48000000000053</v>
          </cell>
          <cell r="G247">
            <v>417.87</v>
          </cell>
        </row>
        <row r="248">
          <cell r="B248">
            <v>244</v>
          </cell>
          <cell r="C248">
            <v>460.33999999999941</v>
          </cell>
          <cell r="D248">
            <v>644.48</v>
          </cell>
          <cell r="F248">
            <v>299.71000000000055</v>
          </cell>
          <cell r="G248">
            <v>419.59</v>
          </cell>
        </row>
        <row r="249">
          <cell r="B249">
            <v>245</v>
          </cell>
          <cell r="C249">
            <v>462.22999999999939</v>
          </cell>
          <cell r="D249">
            <v>647.12</v>
          </cell>
          <cell r="F249">
            <v>300.94000000000057</v>
          </cell>
          <cell r="G249">
            <v>421.32</v>
          </cell>
        </row>
        <row r="250">
          <cell r="B250">
            <v>246</v>
          </cell>
          <cell r="C250">
            <v>464.11999999999938</v>
          </cell>
          <cell r="D250">
            <v>649.77</v>
          </cell>
          <cell r="F250">
            <v>302.17000000000058</v>
          </cell>
          <cell r="G250">
            <v>423.04</v>
          </cell>
        </row>
        <row r="251">
          <cell r="B251">
            <v>247</v>
          </cell>
          <cell r="C251">
            <v>466.00999999999937</v>
          </cell>
          <cell r="D251">
            <v>652.41</v>
          </cell>
          <cell r="F251">
            <v>303.4000000000006</v>
          </cell>
          <cell r="G251">
            <v>424.76</v>
          </cell>
        </row>
        <row r="252">
          <cell r="B252">
            <v>248</v>
          </cell>
          <cell r="C252">
            <v>467.89999999999935</v>
          </cell>
          <cell r="D252">
            <v>655.05999999999995</v>
          </cell>
          <cell r="F252">
            <v>304.63000000000062</v>
          </cell>
          <cell r="G252">
            <v>426.48</v>
          </cell>
        </row>
        <row r="253">
          <cell r="B253">
            <v>249</v>
          </cell>
          <cell r="C253">
            <v>469.78999999999934</v>
          </cell>
          <cell r="D253">
            <v>657.71</v>
          </cell>
          <cell r="F253">
            <v>305.86000000000064</v>
          </cell>
          <cell r="G253">
            <v>428.2</v>
          </cell>
        </row>
        <row r="254">
          <cell r="B254">
            <v>250</v>
          </cell>
          <cell r="C254">
            <v>471.67999999999932</v>
          </cell>
          <cell r="D254">
            <v>660.35</v>
          </cell>
          <cell r="F254">
            <v>307.09000000000066</v>
          </cell>
          <cell r="G254">
            <v>429.93</v>
          </cell>
        </row>
        <row r="255">
          <cell r="B255">
            <v>251</v>
          </cell>
          <cell r="C255">
            <v>473.56999999999931</v>
          </cell>
          <cell r="D255">
            <v>663</v>
          </cell>
          <cell r="F255">
            <v>308.32000000000068</v>
          </cell>
          <cell r="G255">
            <v>431.65</v>
          </cell>
        </row>
        <row r="256">
          <cell r="B256">
            <v>252</v>
          </cell>
          <cell r="C256">
            <v>475.4599999999993</v>
          </cell>
          <cell r="D256">
            <v>665.64</v>
          </cell>
          <cell r="F256">
            <v>309.55000000000069</v>
          </cell>
          <cell r="G256">
            <v>433.37</v>
          </cell>
        </row>
        <row r="257">
          <cell r="B257">
            <v>253</v>
          </cell>
          <cell r="C257">
            <v>477.34999999999928</v>
          </cell>
          <cell r="D257">
            <v>668.29</v>
          </cell>
          <cell r="F257">
            <v>310.78000000000071</v>
          </cell>
          <cell r="G257">
            <v>435.09</v>
          </cell>
        </row>
        <row r="258">
          <cell r="B258">
            <v>254</v>
          </cell>
          <cell r="C258">
            <v>479.23999999999927</v>
          </cell>
          <cell r="D258">
            <v>670.94</v>
          </cell>
          <cell r="F258">
            <v>312.01000000000073</v>
          </cell>
          <cell r="G258">
            <v>436.81</v>
          </cell>
        </row>
        <row r="259">
          <cell r="B259">
            <v>255</v>
          </cell>
          <cell r="C259">
            <v>481.12999999999926</v>
          </cell>
          <cell r="D259">
            <v>673.58</v>
          </cell>
          <cell r="F259">
            <v>313.24000000000075</v>
          </cell>
          <cell r="G259">
            <v>438.54</v>
          </cell>
        </row>
        <row r="260">
          <cell r="B260">
            <v>256</v>
          </cell>
          <cell r="C260">
            <v>483.01999999999924</v>
          </cell>
          <cell r="D260">
            <v>676.23</v>
          </cell>
          <cell r="F260">
            <v>314.47000000000077</v>
          </cell>
          <cell r="G260">
            <v>440.26</v>
          </cell>
        </row>
        <row r="261">
          <cell r="B261">
            <v>257</v>
          </cell>
          <cell r="C261">
            <v>484.90999999999923</v>
          </cell>
          <cell r="D261">
            <v>678.87</v>
          </cell>
          <cell r="F261">
            <v>315.70000000000078</v>
          </cell>
          <cell r="G261">
            <v>441.98</v>
          </cell>
        </row>
        <row r="262">
          <cell r="B262">
            <v>258</v>
          </cell>
          <cell r="C262">
            <v>486.79999999999922</v>
          </cell>
          <cell r="D262">
            <v>681.52</v>
          </cell>
          <cell r="F262">
            <v>316.9300000000008</v>
          </cell>
          <cell r="G262">
            <v>443.7</v>
          </cell>
        </row>
        <row r="263">
          <cell r="B263">
            <v>259</v>
          </cell>
          <cell r="C263">
            <v>488.6899999999992</v>
          </cell>
          <cell r="D263">
            <v>684.17</v>
          </cell>
          <cell r="F263">
            <v>318.16000000000082</v>
          </cell>
          <cell r="G263">
            <v>445.42</v>
          </cell>
        </row>
        <row r="264">
          <cell r="B264">
            <v>260</v>
          </cell>
          <cell r="C264">
            <v>490.57999999999919</v>
          </cell>
          <cell r="D264">
            <v>686.81</v>
          </cell>
          <cell r="F264">
            <v>319.39000000000084</v>
          </cell>
          <cell r="G264">
            <v>447.15</v>
          </cell>
        </row>
        <row r="265">
          <cell r="B265">
            <v>261</v>
          </cell>
          <cell r="C265">
            <v>492.46999999999917</v>
          </cell>
          <cell r="D265">
            <v>689.46</v>
          </cell>
          <cell r="F265">
            <v>320.62000000000086</v>
          </cell>
          <cell r="G265">
            <v>448.87</v>
          </cell>
        </row>
        <row r="266">
          <cell r="B266">
            <v>262</v>
          </cell>
          <cell r="C266">
            <v>494.35999999999916</v>
          </cell>
          <cell r="D266">
            <v>692.1</v>
          </cell>
          <cell r="F266">
            <v>321.85000000000088</v>
          </cell>
          <cell r="G266">
            <v>450.59</v>
          </cell>
        </row>
        <row r="267">
          <cell r="B267">
            <v>263</v>
          </cell>
          <cell r="C267">
            <v>496.24999999999915</v>
          </cell>
          <cell r="D267">
            <v>694.75</v>
          </cell>
          <cell r="F267">
            <v>323.08000000000089</v>
          </cell>
          <cell r="G267">
            <v>452.31</v>
          </cell>
        </row>
        <row r="268">
          <cell r="B268">
            <v>264</v>
          </cell>
          <cell r="C268">
            <v>498.13999999999913</v>
          </cell>
          <cell r="D268">
            <v>697.4</v>
          </cell>
          <cell r="F268">
            <v>324.31000000000091</v>
          </cell>
          <cell r="G268">
            <v>454.03</v>
          </cell>
        </row>
        <row r="269">
          <cell r="B269">
            <v>265</v>
          </cell>
          <cell r="C269">
            <v>500.02999999999912</v>
          </cell>
          <cell r="D269">
            <v>700.04</v>
          </cell>
          <cell r="F269">
            <v>325.54000000000093</v>
          </cell>
          <cell r="G269">
            <v>455.76</v>
          </cell>
        </row>
        <row r="270">
          <cell r="B270">
            <v>266</v>
          </cell>
          <cell r="C270">
            <v>501.91999999999911</v>
          </cell>
          <cell r="D270">
            <v>702.69</v>
          </cell>
          <cell r="F270">
            <v>326.77000000000095</v>
          </cell>
          <cell r="G270">
            <v>457.48</v>
          </cell>
        </row>
        <row r="271">
          <cell r="B271">
            <v>267</v>
          </cell>
          <cell r="C271">
            <v>503.80999999999909</v>
          </cell>
          <cell r="D271">
            <v>705.33</v>
          </cell>
          <cell r="F271">
            <v>328.00000000000097</v>
          </cell>
          <cell r="G271">
            <v>459.2</v>
          </cell>
        </row>
        <row r="272">
          <cell r="B272">
            <v>268</v>
          </cell>
          <cell r="C272">
            <v>505.69999999999908</v>
          </cell>
          <cell r="D272">
            <v>707.98</v>
          </cell>
          <cell r="F272">
            <v>329.23000000000098</v>
          </cell>
          <cell r="G272">
            <v>460.92</v>
          </cell>
        </row>
        <row r="273">
          <cell r="B273">
            <v>269</v>
          </cell>
          <cell r="C273">
            <v>507.58999999999907</v>
          </cell>
          <cell r="D273">
            <v>710.63</v>
          </cell>
          <cell r="F273">
            <v>330.460000000001</v>
          </cell>
          <cell r="G273">
            <v>462.64</v>
          </cell>
        </row>
        <row r="274">
          <cell r="B274">
            <v>270</v>
          </cell>
          <cell r="C274">
            <v>509.47999999999905</v>
          </cell>
          <cell r="D274">
            <v>713.27</v>
          </cell>
          <cell r="F274">
            <v>331.69000000000102</v>
          </cell>
          <cell r="G274">
            <v>464.37</v>
          </cell>
        </row>
        <row r="275">
          <cell r="B275">
            <v>271</v>
          </cell>
          <cell r="C275">
            <v>511.36999999999904</v>
          </cell>
          <cell r="D275">
            <v>715.92</v>
          </cell>
          <cell r="F275">
            <v>332.92000000000104</v>
          </cell>
          <cell r="G275">
            <v>466.09</v>
          </cell>
        </row>
        <row r="276">
          <cell r="B276">
            <v>272</v>
          </cell>
          <cell r="C276">
            <v>513.25999999999908</v>
          </cell>
          <cell r="D276">
            <v>718.56</v>
          </cell>
          <cell r="F276">
            <v>334.15000000000106</v>
          </cell>
          <cell r="G276">
            <v>467.81</v>
          </cell>
        </row>
        <row r="277">
          <cell r="B277">
            <v>273</v>
          </cell>
          <cell r="C277">
            <v>515.14999999999907</v>
          </cell>
          <cell r="D277">
            <v>721.21</v>
          </cell>
          <cell r="F277">
            <v>335.38000000000108</v>
          </cell>
          <cell r="G277">
            <v>469.53</v>
          </cell>
        </row>
        <row r="278">
          <cell r="B278">
            <v>274</v>
          </cell>
          <cell r="C278">
            <v>517.03999999999905</v>
          </cell>
          <cell r="D278">
            <v>723.86</v>
          </cell>
          <cell r="F278">
            <v>336.61000000000109</v>
          </cell>
          <cell r="G278">
            <v>471.25</v>
          </cell>
        </row>
        <row r="279">
          <cell r="B279">
            <v>275</v>
          </cell>
          <cell r="C279">
            <v>518.92999999999904</v>
          </cell>
          <cell r="D279">
            <v>726.5</v>
          </cell>
          <cell r="F279">
            <v>337.84000000000111</v>
          </cell>
          <cell r="G279">
            <v>472.98</v>
          </cell>
        </row>
        <row r="280">
          <cell r="B280">
            <v>276</v>
          </cell>
          <cell r="C280">
            <v>520.81999999999903</v>
          </cell>
          <cell r="D280">
            <v>729.15</v>
          </cell>
          <cell r="F280">
            <v>339.07000000000113</v>
          </cell>
          <cell r="G280">
            <v>474.7</v>
          </cell>
        </row>
        <row r="281">
          <cell r="B281">
            <v>277</v>
          </cell>
          <cell r="C281">
            <v>522.70999999999901</v>
          </cell>
          <cell r="D281">
            <v>731.79</v>
          </cell>
          <cell r="F281">
            <v>340.30000000000115</v>
          </cell>
          <cell r="G281">
            <v>476.42</v>
          </cell>
        </row>
        <row r="282">
          <cell r="B282">
            <v>278</v>
          </cell>
          <cell r="C282">
            <v>524.599999999999</v>
          </cell>
          <cell r="D282">
            <v>734.44</v>
          </cell>
          <cell r="F282">
            <v>341.53000000000117</v>
          </cell>
          <cell r="G282">
            <v>478.14</v>
          </cell>
        </row>
        <row r="283">
          <cell r="B283">
            <v>279</v>
          </cell>
          <cell r="C283">
            <v>526.48999999999899</v>
          </cell>
          <cell r="D283">
            <v>737.09</v>
          </cell>
          <cell r="F283">
            <v>342.76000000000118</v>
          </cell>
          <cell r="G283">
            <v>479.86</v>
          </cell>
        </row>
        <row r="284">
          <cell r="B284">
            <v>280</v>
          </cell>
          <cell r="C284">
            <v>528.37999999999897</v>
          </cell>
          <cell r="D284">
            <v>739.73</v>
          </cell>
          <cell r="F284">
            <v>343.9900000000012</v>
          </cell>
          <cell r="G284">
            <v>481.59</v>
          </cell>
        </row>
        <row r="285">
          <cell r="B285">
            <v>281</v>
          </cell>
          <cell r="C285">
            <v>530.26999999999896</v>
          </cell>
          <cell r="D285">
            <v>742.38</v>
          </cell>
          <cell r="F285">
            <v>345.22000000000122</v>
          </cell>
          <cell r="G285">
            <v>483.31</v>
          </cell>
        </row>
        <row r="286">
          <cell r="B286">
            <v>282</v>
          </cell>
          <cell r="C286">
            <v>532.15999999999894</v>
          </cell>
          <cell r="D286">
            <v>745.02</v>
          </cell>
          <cell r="F286">
            <v>346.45000000000124</v>
          </cell>
          <cell r="G286">
            <v>485.03</v>
          </cell>
        </row>
        <row r="287">
          <cell r="B287">
            <v>283</v>
          </cell>
          <cell r="C287">
            <v>534.04999999999893</v>
          </cell>
          <cell r="D287">
            <v>747.67</v>
          </cell>
          <cell r="F287">
            <v>347.68000000000126</v>
          </cell>
          <cell r="G287">
            <v>486.75</v>
          </cell>
        </row>
        <row r="288">
          <cell r="B288">
            <v>284</v>
          </cell>
          <cell r="C288">
            <v>535.93999999999892</v>
          </cell>
          <cell r="D288">
            <v>750.32</v>
          </cell>
          <cell r="F288">
            <v>348.91000000000128</v>
          </cell>
          <cell r="G288">
            <v>488.47</v>
          </cell>
        </row>
        <row r="289">
          <cell r="B289">
            <v>285</v>
          </cell>
          <cell r="C289">
            <v>537.8299999999989</v>
          </cell>
          <cell r="D289">
            <v>752.96</v>
          </cell>
          <cell r="F289">
            <v>350.14000000000129</v>
          </cell>
          <cell r="G289">
            <v>490.2</v>
          </cell>
        </row>
        <row r="290">
          <cell r="B290">
            <v>286</v>
          </cell>
          <cell r="C290">
            <v>539.71999999999889</v>
          </cell>
          <cell r="D290">
            <v>755.61</v>
          </cell>
          <cell r="F290">
            <v>351.37000000000131</v>
          </cell>
          <cell r="G290">
            <v>491.92</v>
          </cell>
        </row>
        <row r="291">
          <cell r="B291">
            <v>287</v>
          </cell>
          <cell r="C291">
            <v>541.60999999999888</v>
          </cell>
          <cell r="D291">
            <v>758.25</v>
          </cell>
          <cell r="F291">
            <v>352.60000000000133</v>
          </cell>
          <cell r="G291">
            <v>493.64</v>
          </cell>
        </row>
        <row r="292">
          <cell r="B292">
            <v>288</v>
          </cell>
          <cell r="C292">
            <v>543.49999999999886</v>
          </cell>
          <cell r="D292">
            <v>760.9</v>
          </cell>
          <cell r="F292">
            <v>353.83000000000135</v>
          </cell>
          <cell r="G292">
            <v>495.36</v>
          </cell>
        </row>
        <row r="293">
          <cell r="B293">
            <v>289</v>
          </cell>
          <cell r="C293">
            <v>545.38999999999885</v>
          </cell>
          <cell r="D293">
            <v>763.55</v>
          </cell>
          <cell r="F293">
            <v>355.06000000000137</v>
          </cell>
          <cell r="G293">
            <v>497.08</v>
          </cell>
        </row>
        <row r="294">
          <cell r="B294">
            <v>290</v>
          </cell>
          <cell r="C294">
            <v>547.27999999999884</v>
          </cell>
          <cell r="D294">
            <v>766.19</v>
          </cell>
          <cell r="F294">
            <v>356.29000000000138</v>
          </cell>
          <cell r="G294">
            <v>498.81</v>
          </cell>
        </row>
        <row r="295">
          <cell r="B295">
            <v>291</v>
          </cell>
          <cell r="C295">
            <v>549.16999999999882</v>
          </cell>
          <cell r="D295">
            <v>768.84</v>
          </cell>
          <cell r="F295">
            <v>357.5200000000014</v>
          </cell>
          <cell r="G295">
            <v>500.53</v>
          </cell>
        </row>
        <row r="296">
          <cell r="B296">
            <v>292</v>
          </cell>
          <cell r="C296">
            <v>551.05999999999881</v>
          </cell>
          <cell r="D296">
            <v>771.48</v>
          </cell>
          <cell r="F296">
            <v>358.75000000000142</v>
          </cell>
          <cell r="G296">
            <v>502.25</v>
          </cell>
        </row>
        <row r="297">
          <cell r="B297">
            <v>293</v>
          </cell>
          <cell r="C297">
            <v>552.94999999999879</v>
          </cell>
          <cell r="D297">
            <v>774.13</v>
          </cell>
          <cell r="F297">
            <v>359.98000000000144</v>
          </cell>
          <cell r="G297">
            <v>503.97</v>
          </cell>
        </row>
        <row r="298">
          <cell r="B298">
            <v>294</v>
          </cell>
          <cell r="C298">
            <v>554.83999999999878</v>
          </cell>
          <cell r="D298">
            <v>776.78</v>
          </cell>
          <cell r="F298">
            <v>361.21000000000146</v>
          </cell>
          <cell r="G298">
            <v>505.69</v>
          </cell>
        </row>
        <row r="299">
          <cell r="B299">
            <v>295</v>
          </cell>
          <cell r="C299">
            <v>556.72999999999877</v>
          </cell>
          <cell r="D299">
            <v>779.42</v>
          </cell>
          <cell r="F299">
            <v>362.44000000000148</v>
          </cell>
          <cell r="G299">
            <v>507.42</v>
          </cell>
        </row>
        <row r="300">
          <cell r="B300">
            <v>296</v>
          </cell>
          <cell r="C300">
            <v>558.61999999999875</v>
          </cell>
          <cell r="D300">
            <v>782.07</v>
          </cell>
          <cell r="F300">
            <v>363.67000000000149</v>
          </cell>
          <cell r="G300">
            <v>509.14</v>
          </cell>
        </row>
        <row r="301">
          <cell r="B301">
            <v>297</v>
          </cell>
          <cell r="C301">
            <v>560.50999999999874</v>
          </cell>
          <cell r="D301">
            <v>784.71</v>
          </cell>
          <cell r="F301">
            <v>364.90000000000151</v>
          </cell>
          <cell r="G301">
            <v>510.86</v>
          </cell>
        </row>
        <row r="302">
          <cell r="B302">
            <v>298</v>
          </cell>
          <cell r="C302">
            <v>562.39999999999873</v>
          </cell>
          <cell r="D302">
            <v>787.36</v>
          </cell>
          <cell r="F302">
            <v>366.13000000000153</v>
          </cell>
          <cell r="G302">
            <v>512.58000000000004</v>
          </cell>
        </row>
        <row r="303">
          <cell r="B303">
            <v>299</v>
          </cell>
          <cell r="C303">
            <v>564.28999999999871</v>
          </cell>
          <cell r="D303">
            <v>790.01</v>
          </cell>
          <cell r="F303">
            <v>367.36000000000155</v>
          </cell>
          <cell r="G303">
            <v>514.29999999999995</v>
          </cell>
        </row>
        <row r="304">
          <cell r="B304">
            <v>300</v>
          </cell>
          <cell r="C304">
            <v>566.1799999999987</v>
          </cell>
          <cell r="D304">
            <v>792.65</v>
          </cell>
          <cell r="F304">
            <v>368.59000000000157</v>
          </cell>
          <cell r="G304">
            <v>516.03</v>
          </cell>
        </row>
        <row r="305">
          <cell r="B305">
            <v>301</v>
          </cell>
          <cell r="C305">
            <v>568.06999999999869</v>
          </cell>
          <cell r="D305">
            <v>795.3</v>
          </cell>
          <cell r="F305">
            <v>369.82000000000158</v>
          </cell>
          <cell r="G305">
            <v>517.75</v>
          </cell>
        </row>
        <row r="306">
          <cell r="B306">
            <v>302</v>
          </cell>
          <cell r="C306">
            <v>569.95999999999867</v>
          </cell>
          <cell r="D306">
            <v>797.94</v>
          </cell>
          <cell r="F306">
            <v>371.0500000000016</v>
          </cell>
          <cell r="G306">
            <v>519.47</v>
          </cell>
        </row>
        <row r="307">
          <cell r="B307">
            <v>303</v>
          </cell>
          <cell r="C307">
            <v>571.84999999999866</v>
          </cell>
          <cell r="D307">
            <v>800.59</v>
          </cell>
          <cell r="F307">
            <v>372.28000000000162</v>
          </cell>
          <cell r="G307">
            <v>521.19000000000005</v>
          </cell>
        </row>
        <row r="308">
          <cell r="B308">
            <v>304</v>
          </cell>
          <cell r="C308">
            <v>573.73999999999864</v>
          </cell>
          <cell r="D308">
            <v>803.24</v>
          </cell>
          <cell r="F308">
            <v>373.51000000000164</v>
          </cell>
          <cell r="G308">
            <v>522.91</v>
          </cell>
        </row>
        <row r="309">
          <cell r="B309">
            <v>305</v>
          </cell>
          <cell r="C309">
            <v>575.62999999999863</v>
          </cell>
          <cell r="D309">
            <v>805.88</v>
          </cell>
          <cell r="F309">
            <v>374.74000000000166</v>
          </cell>
          <cell r="G309">
            <v>524.64</v>
          </cell>
        </row>
        <row r="310">
          <cell r="B310">
            <v>306</v>
          </cell>
          <cell r="C310">
            <v>577.51999999999862</v>
          </cell>
          <cell r="D310">
            <v>808.53</v>
          </cell>
          <cell r="F310">
            <v>375.97000000000168</v>
          </cell>
          <cell r="G310">
            <v>526.36</v>
          </cell>
        </row>
        <row r="311">
          <cell r="B311">
            <v>307</v>
          </cell>
          <cell r="C311">
            <v>579.4099999999986</v>
          </cell>
          <cell r="D311">
            <v>811.17</v>
          </cell>
          <cell r="F311">
            <v>377.20000000000169</v>
          </cell>
          <cell r="G311">
            <v>528.08000000000004</v>
          </cell>
        </row>
        <row r="312">
          <cell r="B312">
            <v>308</v>
          </cell>
          <cell r="C312">
            <v>581.29999999999859</v>
          </cell>
          <cell r="D312">
            <v>813.82</v>
          </cell>
          <cell r="F312">
            <v>378.43000000000171</v>
          </cell>
          <cell r="G312">
            <v>529.79999999999995</v>
          </cell>
        </row>
        <row r="313">
          <cell r="B313">
            <v>309</v>
          </cell>
          <cell r="C313">
            <v>583.18999999999858</v>
          </cell>
          <cell r="D313">
            <v>816.47</v>
          </cell>
          <cell r="F313">
            <v>379.66000000000173</v>
          </cell>
          <cell r="G313">
            <v>531.52</v>
          </cell>
        </row>
        <row r="314">
          <cell r="B314">
            <v>310</v>
          </cell>
          <cell r="C314">
            <v>585.07999999999856</v>
          </cell>
          <cell r="D314">
            <v>819.11</v>
          </cell>
          <cell r="F314">
            <v>380.89000000000175</v>
          </cell>
          <cell r="G314">
            <v>533.25</v>
          </cell>
        </row>
        <row r="315">
          <cell r="B315">
            <v>311</v>
          </cell>
          <cell r="C315">
            <v>586.96999999999855</v>
          </cell>
          <cell r="D315">
            <v>821.76</v>
          </cell>
          <cell r="F315">
            <v>382.12000000000177</v>
          </cell>
          <cell r="G315">
            <v>534.97</v>
          </cell>
        </row>
        <row r="316">
          <cell r="B316">
            <v>312</v>
          </cell>
          <cell r="C316">
            <v>588.85999999999854</v>
          </cell>
          <cell r="D316">
            <v>824.4</v>
          </cell>
          <cell r="F316">
            <v>383.35000000000178</v>
          </cell>
          <cell r="G316">
            <v>536.69000000000005</v>
          </cell>
        </row>
        <row r="317">
          <cell r="B317">
            <v>313</v>
          </cell>
          <cell r="C317">
            <v>590.74999999999852</v>
          </cell>
          <cell r="D317">
            <v>827.05</v>
          </cell>
          <cell r="F317">
            <v>384.5800000000018</v>
          </cell>
          <cell r="G317">
            <v>538.41</v>
          </cell>
        </row>
        <row r="318">
          <cell r="B318">
            <v>314</v>
          </cell>
          <cell r="C318">
            <v>592.63999999999851</v>
          </cell>
          <cell r="D318">
            <v>829.7</v>
          </cell>
          <cell r="F318">
            <v>385.81000000000182</v>
          </cell>
          <cell r="G318">
            <v>540.13</v>
          </cell>
        </row>
        <row r="319">
          <cell r="B319">
            <v>315</v>
          </cell>
          <cell r="C319">
            <v>594.52999999999849</v>
          </cell>
          <cell r="D319">
            <v>832.34</v>
          </cell>
          <cell r="F319">
            <v>387.04000000000184</v>
          </cell>
          <cell r="G319">
            <v>541.86</v>
          </cell>
        </row>
        <row r="320">
          <cell r="B320">
            <v>316</v>
          </cell>
          <cell r="C320">
            <v>596.41999999999848</v>
          </cell>
          <cell r="D320">
            <v>834.99</v>
          </cell>
          <cell r="F320">
            <v>388.27000000000186</v>
          </cell>
          <cell r="G320">
            <v>543.58000000000004</v>
          </cell>
        </row>
        <row r="321">
          <cell r="B321">
            <v>317</v>
          </cell>
          <cell r="C321">
            <v>598.30999999999847</v>
          </cell>
          <cell r="D321">
            <v>837.63</v>
          </cell>
          <cell r="F321">
            <v>389.50000000000188</v>
          </cell>
          <cell r="G321">
            <v>545.29999999999995</v>
          </cell>
        </row>
        <row r="322">
          <cell r="B322">
            <v>318</v>
          </cell>
          <cell r="C322">
            <v>600.19999999999845</v>
          </cell>
          <cell r="D322">
            <v>840.28</v>
          </cell>
          <cell r="F322">
            <v>390.73000000000189</v>
          </cell>
          <cell r="G322">
            <v>547.02</v>
          </cell>
        </row>
        <row r="323">
          <cell r="B323">
            <v>319</v>
          </cell>
          <cell r="C323">
            <v>602.08999999999844</v>
          </cell>
          <cell r="D323">
            <v>842.93</v>
          </cell>
          <cell r="F323">
            <v>391.96000000000191</v>
          </cell>
          <cell r="G323">
            <v>548.74</v>
          </cell>
        </row>
        <row r="324">
          <cell r="B324">
            <v>320</v>
          </cell>
          <cell r="C324">
            <v>603.97999999999843</v>
          </cell>
          <cell r="D324">
            <v>845.57</v>
          </cell>
          <cell r="F324">
            <v>393.19000000000193</v>
          </cell>
          <cell r="G324">
            <v>550.47</v>
          </cell>
        </row>
        <row r="325">
          <cell r="B325">
            <v>321</v>
          </cell>
          <cell r="C325">
            <v>605.86999999999841</v>
          </cell>
          <cell r="D325">
            <v>848.22</v>
          </cell>
          <cell r="F325">
            <v>394.42000000000195</v>
          </cell>
          <cell r="G325">
            <v>552.19000000000005</v>
          </cell>
        </row>
        <row r="326">
          <cell r="B326">
            <v>322</v>
          </cell>
          <cell r="C326">
            <v>607.7599999999984</v>
          </cell>
          <cell r="D326">
            <v>850.86</v>
          </cell>
          <cell r="F326">
            <v>395.65000000000197</v>
          </cell>
          <cell r="G326">
            <v>553.91</v>
          </cell>
        </row>
        <row r="327">
          <cell r="B327">
            <v>323</v>
          </cell>
          <cell r="C327">
            <v>609.64999999999839</v>
          </cell>
          <cell r="D327">
            <v>853.51</v>
          </cell>
          <cell r="F327">
            <v>396.88000000000198</v>
          </cell>
          <cell r="G327">
            <v>555.63</v>
          </cell>
        </row>
        <row r="328">
          <cell r="B328">
            <v>324</v>
          </cell>
          <cell r="C328">
            <v>611.53999999999837</v>
          </cell>
          <cell r="D328">
            <v>856.16</v>
          </cell>
          <cell r="F328">
            <v>398.110000000002</v>
          </cell>
          <cell r="G328">
            <v>557.35</v>
          </cell>
        </row>
        <row r="329">
          <cell r="B329">
            <v>325</v>
          </cell>
          <cell r="C329">
            <v>613.42999999999836</v>
          </cell>
          <cell r="D329">
            <v>858.8</v>
          </cell>
          <cell r="F329">
            <v>399.34000000000202</v>
          </cell>
          <cell r="G329">
            <v>559.08000000000004</v>
          </cell>
        </row>
        <row r="330">
          <cell r="B330">
            <v>326</v>
          </cell>
          <cell r="C330">
            <v>615.31999999999834</v>
          </cell>
          <cell r="D330">
            <v>861.45</v>
          </cell>
          <cell r="F330">
            <v>400.57000000000204</v>
          </cell>
          <cell r="G330">
            <v>560.79999999999995</v>
          </cell>
        </row>
        <row r="331">
          <cell r="B331">
            <v>327</v>
          </cell>
          <cell r="C331">
            <v>617.20999999999833</v>
          </cell>
          <cell r="D331">
            <v>864.09</v>
          </cell>
          <cell r="F331">
            <v>401.80000000000206</v>
          </cell>
          <cell r="G331">
            <v>562.52</v>
          </cell>
        </row>
        <row r="332">
          <cell r="B332">
            <v>328</v>
          </cell>
          <cell r="C332">
            <v>619.09999999999832</v>
          </cell>
          <cell r="D332">
            <v>866.74</v>
          </cell>
          <cell r="F332">
            <v>403.03000000000208</v>
          </cell>
          <cell r="G332">
            <v>564.24</v>
          </cell>
        </row>
        <row r="333">
          <cell r="B333">
            <v>329</v>
          </cell>
          <cell r="C333">
            <v>620.9899999999983</v>
          </cell>
          <cell r="D333">
            <v>869.39</v>
          </cell>
          <cell r="F333">
            <v>404.26000000000209</v>
          </cell>
          <cell r="G333">
            <v>565.96</v>
          </cell>
        </row>
        <row r="334">
          <cell r="B334">
            <v>330</v>
          </cell>
          <cell r="C334">
            <v>622.87999999999829</v>
          </cell>
          <cell r="D334">
            <v>872.03</v>
          </cell>
          <cell r="F334">
            <v>405.49000000000211</v>
          </cell>
          <cell r="G334">
            <v>567.69000000000005</v>
          </cell>
        </row>
        <row r="335">
          <cell r="B335">
            <v>331</v>
          </cell>
          <cell r="C335">
            <v>624.76999999999828</v>
          </cell>
          <cell r="D335">
            <v>874.68</v>
          </cell>
          <cell r="F335">
            <v>406.72000000000213</v>
          </cell>
          <cell r="G335">
            <v>569.41</v>
          </cell>
        </row>
        <row r="336">
          <cell r="B336">
            <v>332</v>
          </cell>
          <cell r="C336">
            <v>626.65999999999826</v>
          </cell>
          <cell r="D336">
            <v>877.32</v>
          </cell>
          <cell r="F336">
            <v>407.95000000000215</v>
          </cell>
          <cell r="G336">
            <v>571.13</v>
          </cell>
        </row>
        <row r="337">
          <cell r="B337">
            <v>333</v>
          </cell>
          <cell r="C337">
            <v>628.54999999999825</v>
          </cell>
          <cell r="D337">
            <v>879.97</v>
          </cell>
          <cell r="F337">
            <v>409.18000000000217</v>
          </cell>
          <cell r="G337">
            <v>572.85</v>
          </cell>
        </row>
        <row r="338">
          <cell r="B338">
            <v>334</v>
          </cell>
          <cell r="C338">
            <v>630.43999999999824</v>
          </cell>
          <cell r="D338">
            <v>882.62</v>
          </cell>
          <cell r="F338">
            <v>410.41000000000219</v>
          </cell>
          <cell r="G338">
            <v>574.57000000000005</v>
          </cell>
        </row>
        <row r="339">
          <cell r="B339">
            <v>335</v>
          </cell>
          <cell r="C339">
            <v>632.32999999999822</v>
          </cell>
          <cell r="D339">
            <v>885.26</v>
          </cell>
          <cell r="F339">
            <v>411.6400000000022</v>
          </cell>
          <cell r="G339">
            <v>576.29999999999995</v>
          </cell>
        </row>
        <row r="340">
          <cell r="B340">
            <v>336</v>
          </cell>
          <cell r="C340">
            <v>634.21999999999821</v>
          </cell>
          <cell r="D340">
            <v>887.91</v>
          </cell>
          <cell r="F340">
            <v>412.87000000000222</v>
          </cell>
          <cell r="G340">
            <v>578.02</v>
          </cell>
        </row>
        <row r="341">
          <cell r="B341">
            <v>337</v>
          </cell>
          <cell r="C341">
            <v>636.10999999999819</v>
          </cell>
          <cell r="D341">
            <v>890.55</v>
          </cell>
          <cell r="F341">
            <v>414.10000000000224</v>
          </cell>
          <cell r="G341">
            <v>579.74</v>
          </cell>
        </row>
        <row r="342">
          <cell r="B342">
            <v>338</v>
          </cell>
          <cell r="C342">
            <v>637.99999999999818</v>
          </cell>
          <cell r="D342">
            <v>893.2</v>
          </cell>
          <cell r="F342">
            <v>415.33000000000226</v>
          </cell>
          <cell r="G342">
            <v>581.46</v>
          </cell>
        </row>
        <row r="343">
          <cell r="B343">
            <v>339</v>
          </cell>
          <cell r="C343">
            <v>639.88999999999817</v>
          </cell>
          <cell r="D343">
            <v>895.85</v>
          </cell>
          <cell r="F343">
            <v>416.56000000000228</v>
          </cell>
          <cell r="G343">
            <v>583.17999999999995</v>
          </cell>
        </row>
        <row r="344">
          <cell r="B344">
            <v>340</v>
          </cell>
          <cell r="C344">
            <v>641.77999999999815</v>
          </cell>
          <cell r="D344">
            <v>898.49</v>
          </cell>
          <cell r="F344">
            <v>417.79000000000229</v>
          </cell>
          <cell r="G344">
            <v>584.91</v>
          </cell>
        </row>
        <row r="345">
          <cell r="B345">
            <v>341</v>
          </cell>
          <cell r="C345">
            <v>643.66999999999814</v>
          </cell>
          <cell r="D345">
            <v>901.14</v>
          </cell>
          <cell r="F345">
            <v>419.02000000000231</v>
          </cell>
          <cell r="G345">
            <v>586.63</v>
          </cell>
        </row>
        <row r="346">
          <cell r="B346">
            <v>342</v>
          </cell>
          <cell r="C346">
            <v>645.55999999999813</v>
          </cell>
          <cell r="D346">
            <v>903.78</v>
          </cell>
          <cell r="F346">
            <v>420.25000000000233</v>
          </cell>
          <cell r="G346">
            <v>588.35</v>
          </cell>
        </row>
        <row r="347">
          <cell r="B347">
            <v>343</v>
          </cell>
          <cell r="C347">
            <v>647.44999999999811</v>
          </cell>
          <cell r="D347">
            <v>906.43</v>
          </cell>
          <cell r="F347">
            <v>421.48000000000235</v>
          </cell>
          <cell r="G347">
            <v>590.07000000000005</v>
          </cell>
        </row>
        <row r="348">
          <cell r="B348">
            <v>344</v>
          </cell>
          <cell r="C348">
            <v>649.3399999999981</v>
          </cell>
          <cell r="D348">
            <v>909.08</v>
          </cell>
          <cell r="F348">
            <v>422.71000000000237</v>
          </cell>
          <cell r="G348">
            <v>591.79</v>
          </cell>
        </row>
        <row r="349">
          <cell r="B349">
            <v>345</v>
          </cell>
          <cell r="C349">
            <v>651.22999999999809</v>
          </cell>
          <cell r="D349">
            <v>911.72</v>
          </cell>
          <cell r="F349">
            <v>423.94000000000239</v>
          </cell>
          <cell r="G349">
            <v>593.52</v>
          </cell>
        </row>
        <row r="350">
          <cell r="B350">
            <v>346</v>
          </cell>
          <cell r="C350">
            <v>653.11999999999807</v>
          </cell>
          <cell r="D350">
            <v>914.37</v>
          </cell>
          <cell r="F350">
            <v>425.1700000000024</v>
          </cell>
          <cell r="G350">
            <v>595.24</v>
          </cell>
        </row>
        <row r="351">
          <cell r="B351">
            <v>347</v>
          </cell>
          <cell r="C351">
            <v>655.00999999999806</v>
          </cell>
          <cell r="D351">
            <v>917.01</v>
          </cell>
          <cell r="F351">
            <v>426.40000000000242</v>
          </cell>
          <cell r="G351">
            <v>596.96</v>
          </cell>
        </row>
        <row r="352">
          <cell r="B352">
            <v>348</v>
          </cell>
          <cell r="C352">
            <v>656.89999999999804</v>
          </cell>
          <cell r="D352">
            <v>919.66</v>
          </cell>
          <cell r="F352">
            <v>427.63000000000244</v>
          </cell>
          <cell r="G352">
            <v>598.67999999999995</v>
          </cell>
        </row>
        <row r="353">
          <cell r="B353">
            <v>349</v>
          </cell>
          <cell r="C353">
            <v>658.78999999999803</v>
          </cell>
          <cell r="D353">
            <v>922.31</v>
          </cell>
          <cell r="F353">
            <v>428.86000000000246</v>
          </cell>
          <cell r="G353">
            <v>600.4</v>
          </cell>
        </row>
        <row r="354">
          <cell r="B354">
            <v>350</v>
          </cell>
          <cell r="C354">
            <v>660.67999999999802</v>
          </cell>
          <cell r="D354">
            <v>924.95</v>
          </cell>
          <cell r="F354">
            <v>430.09000000000248</v>
          </cell>
          <cell r="G354">
            <v>602.13</v>
          </cell>
        </row>
        <row r="355">
          <cell r="B355">
            <v>351</v>
          </cell>
          <cell r="C355">
            <v>662.569999999998</v>
          </cell>
          <cell r="D355">
            <v>927.6</v>
          </cell>
          <cell r="F355">
            <v>431.32000000000249</v>
          </cell>
          <cell r="G355">
            <v>603.85</v>
          </cell>
        </row>
        <row r="356">
          <cell r="B356">
            <v>352</v>
          </cell>
          <cell r="C356">
            <v>664.45999999999799</v>
          </cell>
          <cell r="D356">
            <v>930.24</v>
          </cell>
          <cell r="F356">
            <v>432.55000000000251</v>
          </cell>
          <cell r="G356">
            <v>605.57000000000005</v>
          </cell>
        </row>
        <row r="357">
          <cell r="B357">
            <v>353</v>
          </cell>
          <cell r="C357">
            <v>666.34999999999798</v>
          </cell>
          <cell r="D357">
            <v>932.89</v>
          </cell>
          <cell r="F357">
            <v>433.78000000000253</v>
          </cell>
          <cell r="G357">
            <v>607.29</v>
          </cell>
        </row>
        <row r="358">
          <cell r="B358">
            <v>354</v>
          </cell>
          <cell r="C358">
            <v>668.23999999999796</v>
          </cell>
          <cell r="D358">
            <v>935.54</v>
          </cell>
          <cell r="F358">
            <v>435.01000000000255</v>
          </cell>
          <cell r="G358">
            <v>609.01</v>
          </cell>
        </row>
        <row r="359">
          <cell r="B359">
            <v>355</v>
          </cell>
          <cell r="C359">
            <v>670.12999999999795</v>
          </cell>
          <cell r="D359">
            <v>938.18</v>
          </cell>
          <cell r="F359">
            <v>436.24000000000257</v>
          </cell>
          <cell r="G359">
            <v>610.74</v>
          </cell>
        </row>
        <row r="360">
          <cell r="B360">
            <v>356</v>
          </cell>
          <cell r="C360">
            <v>672.01999999999794</v>
          </cell>
          <cell r="D360">
            <v>940.83</v>
          </cell>
          <cell r="F360">
            <v>437.47000000000259</v>
          </cell>
          <cell r="G360">
            <v>612.46</v>
          </cell>
        </row>
        <row r="361">
          <cell r="B361">
            <v>357</v>
          </cell>
          <cell r="C361">
            <v>673.90999999999792</v>
          </cell>
          <cell r="D361">
            <v>943.47</v>
          </cell>
          <cell r="F361">
            <v>438.7000000000026</v>
          </cell>
          <cell r="G361">
            <v>614.17999999999995</v>
          </cell>
        </row>
        <row r="362">
          <cell r="B362">
            <v>358</v>
          </cell>
          <cell r="C362">
            <v>675.79999999999791</v>
          </cell>
          <cell r="D362">
            <v>946.12</v>
          </cell>
          <cell r="F362">
            <v>439.93000000000262</v>
          </cell>
          <cell r="G362">
            <v>615.9</v>
          </cell>
        </row>
        <row r="363">
          <cell r="B363">
            <v>359</v>
          </cell>
          <cell r="C363">
            <v>677.68999999999789</v>
          </cell>
          <cell r="D363">
            <v>948.77</v>
          </cell>
          <cell r="F363">
            <v>441.16000000000264</v>
          </cell>
          <cell r="G363">
            <v>617.62</v>
          </cell>
        </row>
        <row r="364">
          <cell r="B364">
            <v>360</v>
          </cell>
          <cell r="C364">
            <v>679.57999999999788</v>
          </cell>
          <cell r="D364">
            <v>951.41</v>
          </cell>
          <cell r="F364">
            <v>442.39000000000266</v>
          </cell>
          <cell r="G364">
            <v>619.35</v>
          </cell>
        </row>
        <row r="365">
          <cell r="B365">
            <v>361</v>
          </cell>
          <cell r="C365">
            <v>681.46999999999787</v>
          </cell>
          <cell r="D365">
            <v>954.06</v>
          </cell>
          <cell r="F365">
            <v>443.62000000000268</v>
          </cell>
          <cell r="G365">
            <v>621.07000000000005</v>
          </cell>
        </row>
        <row r="366">
          <cell r="B366">
            <v>362</v>
          </cell>
          <cell r="C366">
            <v>683.35999999999785</v>
          </cell>
          <cell r="D366">
            <v>956.7</v>
          </cell>
          <cell r="F366">
            <v>444.85000000000269</v>
          </cell>
          <cell r="G366">
            <v>622.79</v>
          </cell>
        </row>
        <row r="367">
          <cell r="B367">
            <v>363</v>
          </cell>
          <cell r="C367">
            <v>685.24999999999784</v>
          </cell>
          <cell r="D367">
            <v>959.35</v>
          </cell>
          <cell r="F367">
            <v>446.08000000000271</v>
          </cell>
          <cell r="G367">
            <v>624.51</v>
          </cell>
        </row>
        <row r="368">
          <cell r="B368">
            <v>364</v>
          </cell>
          <cell r="C368">
            <v>687.13999999999783</v>
          </cell>
          <cell r="D368">
            <v>962</v>
          </cell>
          <cell r="F368">
            <v>447.31000000000273</v>
          </cell>
          <cell r="G368">
            <v>626.23</v>
          </cell>
        </row>
        <row r="369">
          <cell r="B369">
            <v>365</v>
          </cell>
          <cell r="C369">
            <v>689.02999999999781</v>
          </cell>
          <cell r="D369">
            <v>964.64</v>
          </cell>
          <cell r="F369">
            <v>448.54000000000275</v>
          </cell>
          <cell r="G369">
            <v>627.96</v>
          </cell>
        </row>
        <row r="370">
          <cell r="B370">
            <v>366</v>
          </cell>
          <cell r="C370">
            <v>690.9199999999978</v>
          </cell>
          <cell r="D370">
            <v>967.29</v>
          </cell>
          <cell r="F370">
            <v>449.77000000000277</v>
          </cell>
          <cell r="G370">
            <v>629.67999999999995</v>
          </cell>
        </row>
        <row r="371">
          <cell r="B371">
            <v>367</v>
          </cell>
          <cell r="C371">
            <v>692.80999999999779</v>
          </cell>
          <cell r="D371">
            <v>969.93</v>
          </cell>
          <cell r="F371">
            <v>451.00000000000279</v>
          </cell>
          <cell r="G371">
            <v>631.4</v>
          </cell>
        </row>
        <row r="372">
          <cell r="B372">
            <v>368</v>
          </cell>
          <cell r="C372">
            <v>694.69999999999777</v>
          </cell>
          <cell r="D372">
            <v>972.58</v>
          </cell>
          <cell r="F372">
            <v>452.2300000000028</v>
          </cell>
          <cell r="G372">
            <v>633.12</v>
          </cell>
        </row>
        <row r="373">
          <cell r="B373">
            <v>369</v>
          </cell>
          <cell r="C373">
            <v>696.58999999999776</v>
          </cell>
          <cell r="D373">
            <v>975.23</v>
          </cell>
          <cell r="F373">
            <v>453.46000000000282</v>
          </cell>
          <cell r="G373">
            <v>634.84</v>
          </cell>
        </row>
        <row r="374">
          <cell r="B374">
            <v>370</v>
          </cell>
          <cell r="C374">
            <v>698.47999999999774</v>
          </cell>
          <cell r="D374">
            <v>977.87</v>
          </cell>
          <cell r="F374">
            <v>454.69000000000284</v>
          </cell>
          <cell r="G374">
            <v>636.57000000000005</v>
          </cell>
        </row>
        <row r="375">
          <cell r="B375">
            <v>371</v>
          </cell>
          <cell r="C375">
            <v>700.36999999999773</v>
          </cell>
          <cell r="D375">
            <v>980.52</v>
          </cell>
          <cell r="F375">
            <v>455.92000000000286</v>
          </cell>
          <cell r="G375">
            <v>638.29</v>
          </cell>
        </row>
        <row r="376">
          <cell r="B376">
            <v>372</v>
          </cell>
          <cell r="C376">
            <v>702.25999999999772</v>
          </cell>
          <cell r="D376">
            <v>983.16</v>
          </cell>
          <cell r="F376">
            <v>457.15000000000288</v>
          </cell>
          <cell r="G376">
            <v>640.01</v>
          </cell>
        </row>
        <row r="377">
          <cell r="B377">
            <v>373</v>
          </cell>
          <cell r="C377">
            <v>704.1499999999977</v>
          </cell>
          <cell r="D377">
            <v>985.81</v>
          </cell>
          <cell r="F377">
            <v>458.38000000000289</v>
          </cell>
          <cell r="G377">
            <v>641.73</v>
          </cell>
        </row>
        <row r="378">
          <cell r="B378">
            <v>374</v>
          </cell>
          <cell r="C378">
            <v>706.03999999999769</v>
          </cell>
          <cell r="D378">
            <v>988.46</v>
          </cell>
          <cell r="F378">
            <v>459.61000000000291</v>
          </cell>
          <cell r="G378">
            <v>643.45000000000005</v>
          </cell>
        </row>
        <row r="379">
          <cell r="B379">
            <v>375</v>
          </cell>
          <cell r="C379">
            <v>707.92999999999768</v>
          </cell>
          <cell r="D379">
            <v>991.1</v>
          </cell>
          <cell r="F379">
            <v>460.84000000000293</v>
          </cell>
          <cell r="G379">
            <v>645.17999999999995</v>
          </cell>
        </row>
        <row r="380">
          <cell r="B380">
            <v>376</v>
          </cell>
          <cell r="C380">
            <v>709.81999999999766</v>
          </cell>
          <cell r="D380">
            <v>993.75</v>
          </cell>
          <cell r="F380">
            <v>462.07000000000295</v>
          </cell>
          <cell r="G380">
            <v>646.9</v>
          </cell>
        </row>
        <row r="381">
          <cell r="B381">
            <v>377</v>
          </cell>
          <cell r="C381">
            <v>711.70999999999765</v>
          </cell>
          <cell r="D381">
            <v>996.39</v>
          </cell>
          <cell r="F381">
            <v>463.30000000000297</v>
          </cell>
          <cell r="G381">
            <v>648.62</v>
          </cell>
        </row>
        <row r="382">
          <cell r="B382">
            <v>378</v>
          </cell>
          <cell r="C382">
            <v>713.59999999999764</v>
          </cell>
          <cell r="D382">
            <v>999.04</v>
          </cell>
          <cell r="F382">
            <v>464.53000000000299</v>
          </cell>
          <cell r="G382">
            <v>650.34</v>
          </cell>
        </row>
        <row r="383">
          <cell r="B383">
            <v>379</v>
          </cell>
          <cell r="C383">
            <v>715.48999999999762</v>
          </cell>
          <cell r="D383">
            <v>1001.69</v>
          </cell>
          <cell r="F383">
            <v>465.760000000003</v>
          </cell>
          <cell r="G383">
            <v>652.05999999999995</v>
          </cell>
        </row>
        <row r="384">
          <cell r="B384">
            <v>380</v>
          </cell>
          <cell r="C384">
            <v>717.37999999999761</v>
          </cell>
          <cell r="D384">
            <v>1004.33</v>
          </cell>
          <cell r="F384">
            <v>466.99000000000302</v>
          </cell>
          <cell r="G384">
            <v>653.79</v>
          </cell>
        </row>
        <row r="385">
          <cell r="B385">
            <v>381</v>
          </cell>
          <cell r="C385">
            <v>719.26999999999759</v>
          </cell>
          <cell r="D385">
            <v>1006.98</v>
          </cell>
          <cell r="F385">
            <v>468.22000000000304</v>
          </cell>
          <cell r="G385">
            <v>655.51</v>
          </cell>
        </row>
        <row r="386">
          <cell r="B386">
            <v>382</v>
          </cell>
          <cell r="C386">
            <v>721.15999999999758</v>
          </cell>
          <cell r="D386">
            <v>1009.62</v>
          </cell>
          <cell r="F386">
            <v>469.45000000000306</v>
          </cell>
          <cell r="G386">
            <v>657.23</v>
          </cell>
        </row>
        <row r="387">
          <cell r="B387">
            <v>383</v>
          </cell>
          <cell r="C387">
            <v>723.04999999999757</v>
          </cell>
          <cell r="D387">
            <v>1012.27</v>
          </cell>
          <cell r="F387">
            <v>470.68000000000308</v>
          </cell>
          <cell r="G387">
            <v>658.95</v>
          </cell>
        </row>
        <row r="388">
          <cell r="B388">
            <v>384</v>
          </cell>
          <cell r="C388">
            <v>724.93999999999755</v>
          </cell>
          <cell r="D388">
            <v>1014.92</v>
          </cell>
          <cell r="F388">
            <v>471.91000000000309</v>
          </cell>
          <cell r="G388">
            <v>660.67</v>
          </cell>
        </row>
        <row r="389">
          <cell r="B389">
            <v>385</v>
          </cell>
          <cell r="C389">
            <v>726.82999999999754</v>
          </cell>
          <cell r="D389">
            <v>1017.56</v>
          </cell>
          <cell r="F389">
            <v>473.14000000000311</v>
          </cell>
          <cell r="G389">
            <v>662.4</v>
          </cell>
        </row>
        <row r="390">
          <cell r="B390">
            <v>386</v>
          </cell>
          <cell r="C390">
            <v>728.71999999999753</v>
          </cell>
          <cell r="D390">
            <v>1020.21</v>
          </cell>
          <cell r="F390">
            <v>474.37000000000313</v>
          </cell>
          <cell r="G390">
            <v>664.12</v>
          </cell>
        </row>
        <row r="391">
          <cell r="B391">
            <v>387</v>
          </cell>
          <cell r="C391">
            <v>730.60999999999751</v>
          </cell>
          <cell r="D391">
            <v>1022.85</v>
          </cell>
          <cell r="F391">
            <v>475.60000000000315</v>
          </cell>
          <cell r="G391">
            <v>665.84</v>
          </cell>
        </row>
        <row r="392">
          <cell r="B392">
            <v>388</v>
          </cell>
          <cell r="C392">
            <v>732.4999999999975</v>
          </cell>
          <cell r="D392">
            <v>1025.5</v>
          </cell>
          <cell r="F392">
            <v>476.83000000000317</v>
          </cell>
          <cell r="G392">
            <v>667.56</v>
          </cell>
        </row>
        <row r="393">
          <cell r="B393">
            <v>389</v>
          </cell>
          <cell r="C393">
            <v>734.38999999999749</v>
          </cell>
          <cell r="D393">
            <v>1028.1500000000001</v>
          </cell>
          <cell r="F393">
            <v>478.06000000000319</v>
          </cell>
          <cell r="G393">
            <v>669.28</v>
          </cell>
        </row>
        <row r="394">
          <cell r="B394">
            <v>390</v>
          </cell>
          <cell r="C394">
            <v>736.27999999999747</v>
          </cell>
          <cell r="D394">
            <v>1030.79</v>
          </cell>
          <cell r="F394">
            <v>479.2900000000032</v>
          </cell>
          <cell r="G394">
            <v>671.01</v>
          </cell>
        </row>
        <row r="395">
          <cell r="B395">
            <v>391</v>
          </cell>
          <cell r="C395">
            <v>738.16999999999746</v>
          </cell>
          <cell r="D395">
            <v>1033.44</v>
          </cell>
          <cell r="F395">
            <v>480.52000000000322</v>
          </cell>
          <cell r="G395">
            <v>672.73</v>
          </cell>
        </row>
        <row r="396">
          <cell r="B396">
            <v>392</v>
          </cell>
          <cell r="C396">
            <v>740.05999999999744</v>
          </cell>
          <cell r="D396">
            <v>1036.08</v>
          </cell>
          <cell r="F396">
            <v>481.75000000000324</v>
          </cell>
          <cell r="G396">
            <v>674.45</v>
          </cell>
        </row>
        <row r="397">
          <cell r="B397">
            <v>393</v>
          </cell>
          <cell r="C397">
            <v>741.94999999999743</v>
          </cell>
          <cell r="D397">
            <v>1038.73</v>
          </cell>
          <cell r="F397">
            <v>482.98000000000326</v>
          </cell>
          <cell r="G397">
            <v>676.17</v>
          </cell>
        </row>
        <row r="398">
          <cell r="B398">
            <v>394</v>
          </cell>
          <cell r="C398">
            <v>743.83999999999742</v>
          </cell>
          <cell r="D398">
            <v>1041.3800000000001</v>
          </cell>
          <cell r="F398">
            <v>484.21000000000328</v>
          </cell>
          <cell r="G398">
            <v>677.89</v>
          </cell>
        </row>
        <row r="399">
          <cell r="B399">
            <v>395</v>
          </cell>
          <cell r="C399">
            <v>745.7299999999974</v>
          </cell>
          <cell r="D399">
            <v>1044.02</v>
          </cell>
          <cell r="F399">
            <v>485.44000000000329</v>
          </cell>
          <cell r="G399">
            <v>679.62</v>
          </cell>
        </row>
        <row r="400">
          <cell r="B400">
            <v>396</v>
          </cell>
          <cell r="C400">
            <v>747.61999999999739</v>
          </cell>
          <cell r="D400">
            <v>1046.67</v>
          </cell>
          <cell r="F400">
            <v>486.67000000000331</v>
          </cell>
          <cell r="G400">
            <v>681.34</v>
          </cell>
        </row>
        <row r="401">
          <cell r="B401">
            <v>397</v>
          </cell>
          <cell r="C401">
            <v>749.50999999999738</v>
          </cell>
          <cell r="D401">
            <v>1049.31</v>
          </cell>
          <cell r="F401">
            <v>487.90000000000333</v>
          </cell>
          <cell r="G401">
            <v>683.06</v>
          </cell>
        </row>
        <row r="402">
          <cell r="B402">
            <v>398</v>
          </cell>
          <cell r="C402">
            <v>751.39999999999736</v>
          </cell>
          <cell r="D402">
            <v>1051.96</v>
          </cell>
          <cell r="F402">
            <v>489.13000000000335</v>
          </cell>
          <cell r="G402">
            <v>684.78</v>
          </cell>
        </row>
        <row r="403">
          <cell r="B403">
            <v>399</v>
          </cell>
          <cell r="C403">
            <v>753.28999999999735</v>
          </cell>
          <cell r="D403">
            <v>1054.6099999999999</v>
          </cell>
          <cell r="F403">
            <v>490.36000000000337</v>
          </cell>
          <cell r="G403">
            <v>686.5</v>
          </cell>
        </row>
        <row r="404">
          <cell r="B404">
            <v>400</v>
          </cell>
          <cell r="C404">
            <v>755.17999999999734</v>
          </cell>
          <cell r="D404">
            <v>1057.25</v>
          </cell>
          <cell r="F404">
            <v>491.59000000000339</v>
          </cell>
          <cell r="G404">
            <v>688.23</v>
          </cell>
        </row>
        <row r="405">
          <cell r="B405">
            <v>401</v>
          </cell>
          <cell r="C405">
            <v>757.06999999999732</v>
          </cell>
          <cell r="D405">
            <v>1059.9000000000001</v>
          </cell>
          <cell r="F405">
            <v>492.8200000000034</v>
          </cell>
          <cell r="G405">
            <v>689.95</v>
          </cell>
        </row>
        <row r="406">
          <cell r="B406">
            <v>402</v>
          </cell>
          <cell r="C406">
            <v>758.95999999999731</v>
          </cell>
          <cell r="D406">
            <v>1062.54</v>
          </cell>
          <cell r="F406">
            <v>494.05000000000342</v>
          </cell>
          <cell r="G406">
            <v>691.67</v>
          </cell>
        </row>
        <row r="407">
          <cell r="B407">
            <v>403</v>
          </cell>
          <cell r="C407">
            <v>760.84999999999729</v>
          </cell>
          <cell r="D407">
            <v>1065.19</v>
          </cell>
          <cell r="F407">
            <v>495.28000000000344</v>
          </cell>
          <cell r="G407">
            <v>693.39</v>
          </cell>
        </row>
        <row r="408">
          <cell r="B408">
            <v>404</v>
          </cell>
          <cell r="C408">
            <v>762.73999999999728</v>
          </cell>
          <cell r="D408">
            <v>1067.8399999999999</v>
          </cell>
          <cell r="F408">
            <v>496.51000000000346</v>
          </cell>
          <cell r="G408">
            <v>695.11</v>
          </cell>
        </row>
        <row r="409">
          <cell r="B409">
            <v>405</v>
          </cell>
          <cell r="C409">
            <v>764.62999999999727</v>
          </cell>
          <cell r="D409">
            <v>1070.48</v>
          </cell>
          <cell r="F409">
            <v>497.74000000000348</v>
          </cell>
          <cell r="G409">
            <v>696.84</v>
          </cell>
        </row>
        <row r="410">
          <cell r="B410">
            <v>406</v>
          </cell>
          <cell r="C410">
            <v>766.51999999999725</v>
          </cell>
          <cell r="D410">
            <v>1073.1300000000001</v>
          </cell>
          <cell r="F410">
            <v>498.97000000000349</v>
          </cell>
          <cell r="G410">
            <v>698.56</v>
          </cell>
        </row>
        <row r="411">
          <cell r="B411">
            <v>407</v>
          </cell>
          <cell r="C411">
            <v>768.40999999999724</v>
          </cell>
          <cell r="D411">
            <v>1075.77</v>
          </cell>
          <cell r="F411">
            <v>500.20000000000351</v>
          </cell>
          <cell r="G411">
            <v>700.28</v>
          </cell>
        </row>
        <row r="412">
          <cell r="B412">
            <v>408</v>
          </cell>
          <cell r="C412">
            <v>770.29999999999723</v>
          </cell>
          <cell r="D412">
            <v>1078.42</v>
          </cell>
          <cell r="F412">
            <v>501.43000000000353</v>
          </cell>
          <cell r="G412">
            <v>702</v>
          </cell>
        </row>
        <row r="413">
          <cell r="B413">
            <v>409</v>
          </cell>
          <cell r="C413">
            <v>772.18999999999721</v>
          </cell>
          <cell r="D413">
            <v>1081.07</v>
          </cell>
          <cell r="F413">
            <v>502.66000000000355</v>
          </cell>
          <cell r="G413">
            <v>703.72</v>
          </cell>
        </row>
        <row r="414">
          <cell r="B414">
            <v>410</v>
          </cell>
          <cell r="C414">
            <v>774.0799999999972</v>
          </cell>
          <cell r="D414">
            <v>1083.71</v>
          </cell>
          <cell r="F414">
            <v>503.89000000000357</v>
          </cell>
          <cell r="G414">
            <v>705.45</v>
          </cell>
        </row>
        <row r="415">
          <cell r="B415">
            <v>411</v>
          </cell>
          <cell r="C415">
            <v>775.96999999999719</v>
          </cell>
          <cell r="D415">
            <v>1086.3599999999999</v>
          </cell>
          <cell r="F415">
            <v>505.12000000000359</v>
          </cell>
          <cell r="G415">
            <v>707.17</v>
          </cell>
        </row>
        <row r="416">
          <cell r="B416">
            <v>412</v>
          </cell>
          <cell r="C416">
            <v>777.85999999999717</v>
          </cell>
          <cell r="D416">
            <v>1089</v>
          </cell>
          <cell r="F416">
            <v>506.3500000000036</v>
          </cell>
          <cell r="G416">
            <v>708.89</v>
          </cell>
        </row>
        <row r="417">
          <cell r="B417">
            <v>413</v>
          </cell>
          <cell r="C417">
            <v>779.74999999999716</v>
          </cell>
          <cell r="D417">
            <v>1091.6500000000001</v>
          </cell>
          <cell r="F417">
            <v>507.58000000000362</v>
          </cell>
          <cell r="G417">
            <v>710.61</v>
          </cell>
        </row>
        <row r="418">
          <cell r="B418">
            <v>414</v>
          </cell>
          <cell r="C418">
            <v>781.63999999999714</v>
          </cell>
          <cell r="D418">
            <v>1094.3</v>
          </cell>
          <cell r="F418">
            <v>508.81000000000364</v>
          </cell>
          <cell r="G418">
            <v>712.33</v>
          </cell>
        </row>
        <row r="419">
          <cell r="B419">
            <v>415</v>
          </cell>
          <cell r="C419">
            <v>783.52999999999713</v>
          </cell>
          <cell r="D419">
            <v>1096.94</v>
          </cell>
          <cell r="F419">
            <v>510.04000000000366</v>
          </cell>
          <cell r="G419">
            <v>714.06</v>
          </cell>
        </row>
        <row r="420">
          <cell r="B420">
            <v>416</v>
          </cell>
          <cell r="C420">
            <v>785.41999999999712</v>
          </cell>
          <cell r="D420">
            <v>1099.5899999999999</v>
          </cell>
          <cell r="F420">
            <v>511.27000000000368</v>
          </cell>
          <cell r="G420">
            <v>715.78</v>
          </cell>
        </row>
        <row r="421">
          <cell r="B421">
            <v>417</v>
          </cell>
          <cell r="C421">
            <v>787.3099999999971</v>
          </cell>
          <cell r="D421">
            <v>1102.23</v>
          </cell>
          <cell r="F421">
            <v>512.50000000000364</v>
          </cell>
          <cell r="G421">
            <v>717.5</v>
          </cell>
        </row>
        <row r="422">
          <cell r="B422">
            <v>418</v>
          </cell>
          <cell r="C422">
            <v>789.19999999999709</v>
          </cell>
          <cell r="D422">
            <v>1104.8800000000001</v>
          </cell>
          <cell r="F422">
            <v>513.73000000000366</v>
          </cell>
          <cell r="G422">
            <v>719.22</v>
          </cell>
        </row>
        <row r="423">
          <cell r="B423">
            <v>419</v>
          </cell>
          <cell r="C423">
            <v>791.08999999999708</v>
          </cell>
          <cell r="D423">
            <v>1107.53</v>
          </cell>
          <cell r="F423">
            <v>514.96000000000367</v>
          </cell>
          <cell r="G423">
            <v>720.94</v>
          </cell>
        </row>
        <row r="424">
          <cell r="B424">
            <v>420</v>
          </cell>
          <cell r="C424">
            <v>792.97999999999706</v>
          </cell>
          <cell r="D424">
            <v>1110.17</v>
          </cell>
          <cell r="F424">
            <v>516.19000000000369</v>
          </cell>
          <cell r="G424">
            <v>722.67</v>
          </cell>
        </row>
        <row r="425">
          <cell r="B425">
            <v>421</v>
          </cell>
          <cell r="C425">
            <v>794.86999999999705</v>
          </cell>
          <cell r="D425">
            <v>1112.82</v>
          </cell>
          <cell r="F425">
            <v>517.42000000000371</v>
          </cell>
          <cell r="G425">
            <v>724.39</v>
          </cell>
        </row>
        <row r="426">
          <cell r="B426">
            <v>422</v>
          </cell>
          <cell r="C426">
            <v>796.75999999999704</v>
          </cell>
          <cell r="D426">
            <v>1115.46</v>
          </cell>
          <cell r="F426">
            <v>518.65000000000373</v>
          </cell>
          <cell r="G426">
            <v>726.11</v>
          </cell>
        </row>
        <row r="427">
          <cell r="B427">
            <v>423</v>
          </cell>
          <cell r="C427">
            <v>798.64999999999702</v>
          </cell>
          <cell r="D427">
            <v>1118.1099999999999</v>
          </cell>
          <cell r="F427">
            <v>519.88000000000375</v>
          </cell>
          <cell r="G427">
            <v>727.83</v>
          </cell>
        </row>
        <row r="428">
          <cell r="B428">
            <v>424</v>
          </cell>
          <cell r="C428">
            <v>800.53999999999701</v>
          </cell>
          <cell r="D428">
            <v>1120.76</v>
          </cell>
          <cell r="F428">
            <v>521.11000000000377</v>
          </cell>
          <cell r="G428">
            <v>729.55</v>
          </cell>
        </row>
        <row r="429">
          <cell r="B429">
            <v>425</v>
          </cell>
          <cell r="C429">
            <v>802.42999999999699</v>
          </cell>
          <cell r="D429">
            <v>1123.4000000000001</v>
          </cell>
          <cell r="F429">
            <v>522.34000000000378</v>
          </cell>
          <cell r="G429">
            <v>731.28</v>
          </cell>
        </row>
        <row r="430">
          <cell r="B430">
            <v>426</v>
          </cell>
          <cell r="C430">
            <v>804.31999999999698</v>
          </cell>
          <cell r="D430">
            <v>1126.05</v>
          </cell>
          <cell r="F430">
            <v>523.5700000000038</v>
          </cell>
          <cell r="G430">
            <v>733</v>
          </cell>
        </row>
        <row r="431">
          <cell r="B431">
            <v>427</v>
          </cell>
          <cell r="C431">
            <v>806.20999999999697</v>
          </cell>
          <cell r="D431">
            <v>1128.69</v>
          </cell>
          <cell r="F431">
            <v>524.80000000000382</v>
          </cell>
          <cell r="G431">
            <v>734.72</v>
          </cell>
        </row>
        <row r="432">
          <cell r="B432">
            <v>428</v>
          </cell>
          <cell r="C432">
            <v>808.09999999999695</v>
          </cell>
          <cell r="D432">
            <v>1131.3399999999999</v>
          </cell>
          <cell r="F432">
            <v>526.03000000000384</v>
          </cell>
          <cell r="G432">
            <v>736.44</v>
          </cell>
        </row>
        <row r="433">
          <cell r="B433">
            <v>429</v>
          </cell>
          <cell r="C433">
            <v>809.98999999999694</v>
          </cell>
          <cell r="D433">
            <v>1133.99</v>
          </cell>
          <cell r="F433">
            <v>527.26000000000386</v>
          </cell>
          <cell r="G433">
            <v>738.16</v>
          </cell>
        </row>
        <row r="434">
          <cell r="B434">
            <v>430</v>
          </cell>
          <cell r="C434">
            <v>811.87999999999693</v>
          </cell>
          <cell r="D434">
            <v>1136.6300000000001</v>
          </cell>
          <cell r="F434">
            <v>528.49000000000387</v>
          </cell>
          <cell r="G434">
            <v>739.89</v>
          </cell>
        </row>
        <row r="435">
          <cell r="B435">
            <v>431</v>
          </cell>
          <cell r="C435">
            <v>813.76999999999691</v>
          </cell>
          <cell r="D435">
            <v>1139.28</v>
          </cell>
          <cell r="F435">
            <v>529.72000000000389</v>
          </cell>
          <cell r="G435">
            <v>741.61</v>
          </cell>
        </row>
        <row r="436">
          <cell r="B436">
            <v>432</v>
          </cell>
          <cell r="C436">
            <v>815.6599999999969</v>
          </cell>
          <cell r="D436">
            <v>1141.92</v>
          </cell>
          <cell r="F436">
            <v>530.95000000000391</v>
          </cell>
          <cell r="G436">
            <v>743.33</v>
          </cell>
        </row>
        <row r="437">
          <cell r="B437">
            <v>433</v>
          </cell>
          <cell r="C437">
            <v>817.54999999999688</v>
          </cell>
          <cell r="D437">
            <v>1144.57</v>
          </cell>
          <cell r="F437">
            <v>532.18000000000393</v>
          </cell>
          <cell r="G437">
            <v>745.05</v>
          </cell>
        </row>
        <row r="438">
          <cell r="B438">
            <v>434</v>
          </cell>
          <cell r="C438">
            <v>819.43999999999687</v>
          </cell>
          <cell r="D438">
            <v>1147.22</v>
          </cell>
          <cell r="F438">
            <v>533.41000000000395</v>
          </cell>
          <cell r="G438">
            <v>746.77</v>
          </cell>
        </row>
        <row r="439">
          <cell r="B439">
            <v>435</v>
          </cell>
          <cell r="C439">
            <v>821.32999999999686</v>
          </cell>
          <cell r="D439">
            <v>1149.8599999999999</v>
          </cell>
          <cell r="F439">
            <v>534.64000000000397</v>
          </cell>
          <cell r="G439">
            <v>748.5</v>
          </cell>
        </row>
        <row r="440">
          <cell r="B440">
            <v>436</v>
          </cell>
          <cell r="C440">
            <v>823.21999999999684</v>
          </cell>
          <cell r="D440">
            <v>1152.51</v>
          </cell>
          <cell r="F440">
            <v>535.87000000000398</v>
          </cell>
          <cell r="G440">
            <v>750.22</v>
          </cell>
        </row>
        <row r="441">
          <cell r="B441">
            <v>437</v>
          </cell>
          <cell r="C441">
            <v>825.10999999999683</v>
          </cell>
          <cell r="D441">
            <v>1155.1500000000001</v>
          </cell>
          <cell r="F441">
            <v>537.100000000004</v>
          </cell>
          <cell r="G441">
            <v>751.94</v>
          </cell>
        </row>
        <row r="442">
          <cell r="B442">
            <v>438</v>
          </cell>
          <cell r="C442">
            <v>826.99999999999682</v>
          </cell>
          <cell r="D442">
            <v>1157.8</v>
          </cell>
          <cell r="F442">
            <v>538.33000000000402</v>
          </cell>
          <cell r="G442">
            <v>753.66</v>
          </cell>
        </row>
        <row r="443">
          <cell r="B443">
            <v>439</v>
          </cell>
          <cell r="C443">
            <v>828.8899999999968</v>
          </cell>
          <cell r="D443">
            <v>1160.45</v>
          </cell>
          <cell r="F443">
            <v>539.56000000000404</v>
          </cell>
          <cell r="G443">
            <v>755.38</v>
          </cell>
        </row>
        <row r="444">
          <cell r="B444">
            <v>440</v>
          </cell>
          <cell r="C444">
            <v>830.77999999999679</v>
          </cell>
          <cell r="D444">
            <v>1163.0899999999999</v>
          </cell>
          <cell r="F444">
            <v>540.79000000000406</v>
          </cell>
          <cell r="G444">
            <v>757.11</v>
          </cell>
        </row>
        <row r="445">
          <cell r="B445">
            <v>441</v>
          </cell>
          <cell r="C445">
            <v>832.66999999999678</v>
          </cell>
          <cell r="D445">
            <v>1165.74</v>
          </cell>
          <cell r="F445">
            <v>542.02000000000407</v>
          </cell>
          <cell r="G445">
            <v>758.83</v>
          </cell>
        </row>
        <row r="446">
          <cell r="B446">
            <v>442</v>
          </cell>
          <cell r="C446">
            <v>834.55999999999676</v>
          </cell>
          <cell r="D446">
            <v>1168.3800000000001</v>
          </cell>
          <cell r="F446">
            <v>543.25000000000409</v>
          </cell>
          <cell r="G446">
            <v>760.55</v>
          </cell>
        </row>
        <row r="447">
          <cell r="B447">
            <v>443</v>
          </cell>
          <cell r="C447">
            <v>836.44999999999675</v>
          </cell>
          <cell r="D447">
            <v>1171.03</v>
          </cell>
          <cell r="F447">
            <v>544.48000000000411</v>
          </cell>
          <cell r="G447">
            <v>762.27</v>
          </cell>
        </row>
        <row r="448">
          <cell r="B448">
            <v>444</v>
          </cell>
          <cell r="C448">
            <v>838.33999999999673</v>
          </cell>
          <cell r="D448">
            <v>1173.68</v>
          </cell>
          <cell r="F448">
            <v>545.71000000000413</v>
          </cell>
          <cell r="G448">
            <v>763.99</v>
          </cell>
        </row>
        <row r="449">
          <cell r="B449">
            <v>445</v>
          </cell>
          <cell r="C449">
            <v>840.22999999999672</v>
          </cell>
          <cell r="D449">
            <v>1176.32</v>
          </cell>
          <cell r="F449">
            <v>546.94000000000415</v>
          </cell>
          <cell r="G449">
            <v>765.72</v>
          </cell>
        </row>
        <row r="450">
          <cell r="B450">
            <v>446</v>
          </cell>
          <cell r="C450">
            <v>842.11999999999671</v>
          </cell>
          <cell r="D450">
            <v>1178.97</v>
          </cell>
          <cell r="F450">
            <v>548.17000000000417</v>
          </cell>
          <cell r="G450">
            <v>767.44</v>
          </cell>
        </row>
        <row r="451">
          <cell r="B451">
            <v>447</v>
          </cell>
          <cell r="C451">
            <v>844.00999999999669</v>
          </cell>
          <cell r="D451">
            <v>1181.6099999999999</v>
          </cell>
          <cell r="F451">
            <v>549.40000000000418</v>
          </cell>
          <cell r="G451">
            <v>769.16</v>
          </cell>
        </row>
        <row r="452">
          <cell r="B452">
            <v>448</v>
          </cell>
          <cell r="C452">
            <v>845.89999999999668</v>
          </cell>
          <cell r="D452">
            <v>1184.26</v>
          </cell>
          <cell r="F452">
            <v>550.6300000000042</v>
          </cell>
          <cell r="G452">
            <v>770.88</v>
          </cell>
        </row>
        <row r="453">
          <cell r="B453">
            <v>449</v>
          </cell>
          <cell r="C453">
            <v>847.78999999999667</v>
          </cell>
          <cell r="D453">
            <v>1186.9100000000001</v>
          </cell>
          <cell r="F453">
            <v>551.86000000000422</v>
          </cell>
          <cell r="G453">
            <v>772.6</v>
          </cell>
        </row>
        <row r="454">
          <cell r="B454">
            <v>450</v>
          </cell>
          <cell r="C454">
            <v>849.67999999999665</v>
          </cell>
          <cell r="D454">
            <v>1189.55</v>
          </cell>
          <cell r="F454">
            <v>553.09000000000424</v>
          </cell>
          <cell r="G454">
            <v>774.33</v>
          </cell>
        </row>
        <row r="455">
          <cell r="B455">
            <v>451</v>
          </cell>
          <cell r="C455">
            <v>851.56999999999664</v>
          </cell>
          <cell r="D455">
            <v>1192.2</v>
          </cell>
          <cell r="F455">
            <v>554.32000000000426</v>
          </cell>
          <cell r="G455">
            <v>776.05</v>
          </cell>
        </row>
        <row r="456">
          <cell r="B456">
            <v>452</v>
          </cell>
          <cell r="C456">
            <v>853.45999999999663</v>
          </cell>
          <cell r="D456">
            <v>1194.8399999999999</v>
          </cell>
          <cell r="F456">
            <v>555.55000000000427</v>
          </cell>
          <cell r="G456">
            <v>777.77</v>
          </cell>
        </row>
        <row r="457">
          <cell r="B457">
            <v>453</v>
          </cell>
          <cell r="C457">
            <v>855.34999999999661</v>
          </cell>
          <cell r="D457">
            <v>1197.49</v>
          </cell>
          <cell r="F457">
            <v>556.78000000000429</v>
          </cell>
          <cell r="G457">
            <v>779.49</v>
          </cell>
        </row>
        <row r="458">
          <cell r="B458">
            <v>454</v>
          </cell>
          <cell r="C458">
            <v>857.2399999999966</v>
          </cell>
          <cell r="D458">
            <v>1200.1400000000001</v>
          </cell>
          <cell r="F458">
            <v>558.01000000000431</v>
          </cell>
          <cell r="G458">
            <v>781.21</v>
          </cell>
        </row>
        <row r="459">
          <cell r="B459">
            <v>455</v>
          </cell>
          <cell r="C459">
            <v>859.12999999999658</v>
          </cell>
          <cell r="D459">
            <v>1202.78</v>
          </cell>
          <cell r="F459">
            <v>559.24000000000433</v>
          </cell>
          <cell r="G459">
            <v>782.94</v>
          </cell>
        </row>
        <row r="460">
          <cell r="B460">
            <v>456</v>
          </cell>
          <cell r="C460">
            <v>861.01999999999657</v>
          </cell>
          <cell r="D460">
            <v>1205.43</v>
          </cell>
          <cell r="F460">
            <v>560.47000000000435</v>
          </cell>
          <cell r="G460">
            <v>784.66</v>
          </cell>
        </row>
        <row r="461">
          <cell r="B461">
            <v>457</v>
          </cell>
          <cell r="C461">
            <v>862.90999999999656</v>
          </cell>
          <cell r="D461">
            <v>1208.07</v>
          </cell>
          <cell r="F461">
            <v>561.70000000000437</v>
          </cell>
          <cell r="G461">
            <v>786.38</v>
          </cell>
        </row>
        <row r="462">
          <cell r="B462">
            <v>458</v>
          </cell>
          <cell r="C462">
            <v>864.79999999999654</v>
          </cell>
          <cell r="D462">
            <v>1210.72</v>
          </cell>
          <cell r="F462">
            <v>562.93000000000438</v>
          </cell>
          <cell r="G462">
            <v>788.1</v>
          </cell>
        </row>
        <row r="463">
          <cell r="B463">
            <v>459</v>
          </cell>
          <cell r="C463">
            <v>866.68999999999653</v>
          </cell>
          <cell r="D463">
            <v>1213.3699999999999</v>
          </cell>
          <cell r="F463">
            <v>564.1600000000044</v>
          </cell>
          <cell r="G463">
            <v>789.82</v>
          </cell>
        </row>
        <row r="464">
          <cell r="B464">
            <v>460</v>
          </cell>
          <cell r="C464">
            <v>868.57999999999652</v>
          </cell>
          <cell r="D464">
            <v>1216.01</v>
          </cell>
          <cell r="F464">
            <v>565.39000000000442</v>
          </cell>
          <cell r="G464">
            <v>791.55</v>
          </cell>
        </row>
        <row r="465">
          <cell r="B465">
            <v>461</v>
          </cell>
          <cell r="C465">
            <v>870.4699999999965</v>
          </cell>
          <cell r="D465">
            <v>1218.6600000000001</v>
          </cell>
          <cell r="F465">
            <v>566.62000000000444</v>
          </cell>
          <cell r="G465">
            <v>793.27</v>
          </cell>
        </row>
        <row r="466">
          <cell r="B466">
            <v>462</v>
          </cell>
          <cell r="C466">
            <v>872.35999999999649</v>
          </cell>
          <cell r="D466">
            <v>1221.3</v>
          </cell>
          <cell r="F466">
            <v>567.85000000000446</v>
          </cell>
          <cell r="G466">
            <v>794.99</v>
          </cell>
        </row>
        <row r="467">
          <cell r="B467">
            <v>463</v>
          </cell>
          <cell r="C467">
            <v>874.24999999999648</v>
          </cell>
          <cell r="D467">
            <v>1223.95</v>
          </cell>
          <cell r="F467">
            <v>569.08000000000447</v>
          </cell>
          <cell r="G467">
            <v>796.71</v>
          </cell>
        </row>
        <row r="468">
          <cell r="B468">
            <v>464</v>
          </cell>
          <cell r="C468">
            <v>876.13999999999646</v>
          </cell>
          <cell r="D468">
            <v>1226.5999999999999</v>
          </cell>
          <cell r="F468">
            <v>570.31000000000449</v>
          </cell>
          <cell r="G468">
            <v>798.43</v>
          </cell>
        </row>
        <row r="469">
          <cell r="B469">
            <v>465</v>
          </cell>
          <cell r="C469">
            <v>878.02999999999645</v>
          </cell>
          <cell r="D469">
            <v>1229.24</v>
          </cell>
          <cell r="F469">
            <v>571.54000000000451</v>
          </cell>
          <cell r="G469">
            <v>800.16</v>
          </cell>
        </row>
        <row r="470">
          <cell r="B470">
            <v>466</v>
          </cell>
          <cell r="C470">
            <v>879.91999999999643</v>
          </cell>
          <cell r="D470">
            <v>1231.8900000000001</v>
          </cell>
          <cell r="F470">
            <v>572.77000000000453</v>
          </cell>
          <cell r="G470">
            <v>801.88</v>
          </cell>
        </row>
        <row r="471">
          <cell r="B471">
            <v>467</v>
          </cell>
          <cell r="C471">
            <v>881.80999999999642</v>
          </cell>
          <cell r="D471">
            <v>1234.53</v>
          </cell>
          <cell r="F471">
            <v>574.00000000000455</v>
          </cell>
          <cell r="G471">
            <v>803.6</v>
          </cell>
        </row>
        <row r="472">
          <cell r="B472">
            <v>468</v>
          </cell>
          <cell r="C472">
            <v>883.69999999999641</v>
          </cell>
          <cell r="D472">
            <v>1237.18</v>
          </cell>
          <cell r="F472">
            <v>575.23000000000457</v>
          </cell>
          <cell r="G472">
            <v>805.32</v>
          </cell>
        </row>
        <row r="473">
          <cell r="B473">
            <v>469</v>
          </cell>
          <cell r="C473">
            <v>885.58999999999639</v>
          </cell>
          <cell r="D473">
            <v>1239.83</v>
          </cell>
          <cell r="F473">
            <v>576.46000000000458</v>
          </cell>
          <cell r="G473">
            <v>807.04</v>
          </cell>
        </row>
        <row r="474">
          <cell r="B474">
            <v>470</v>
          </cell>
          <cell r="C474">
            <v>887.47999999999638</v>
          </cell>
          <cell r="D474">
            <v>1242.47</v>
          </cell>
          <cell r="F474">
            <v>577.6900000000046</v>
          </cell>
          <cell r="G474">
            <v>808.77</v>
          </cell>
        </row>
        <row r="475">
          <cell r="B475">
            <v>471</v>
          </cell>
          <cell r="C475">
            <v>889.36999999999637</v>
          </cell>
          <cell r="D475">
            <v>1245.1199999999999</v>
          </cell>
          <cell r="F475">
            <v>578.92000000000462</v>
          </cell>
          <cell r="G475">
            <v>810.49</v>
          </cell>
        </row>
        <row r="476">
          <cell r="B476">
            <v>472</v>
          </cell>
          <cell r="C476">
            <v>891.25999999999635</v>
          </cell>
          <cell r="D476">
            <v>1247.76</v>
          </cell>
          <cell r="F476">
            <v>580.15000000000464</v>
          </cell>
          <cell r="G476">
            <v>812.21</v>
          </cell>
        </row>
        <row r="477">
          <cell r="B477">
            <v>473</v>
          </cell>
          <cell r="C477">
            <v>893.14999999999634</v>
          </cell>
          <cell r="D477">
            <v>1250.4100000000001</v>
          </cell>
          <cell r="F477">
            <v>581.38000000000466</v>
          </cell>
          <cell r="G477">
            <v>813.93</v>
          </cell>
        </row>
        <row r="478">
          <cell r="B478">
            <v>474</v>
          </cell>
          <cell r="C478">
            <v>895.03999999999633</v>
          </cell>
          <cell r="D478">
            <v>1253.06</v>
          </cell>
          <cell r="F478">
            <v>582.61000000000467</v>
          </cell>
          <cell r="G478">
            <v>815.65</v>
          </cell>
        </row>
        <row r="479">
          <cell r="B479">
            <v>475</v>
          </cell>
          <cell r="C479">
            <v>896.92999999999631</v>
          </cell>
          <cell r="D479">
            <v>1255.7</v>
          </cell>
          <cell r="F479">
            <v>583.84000000000469</v>
          </cell>
          <cell r="G479">
            <v>817.38</v>
          </cell>
        </row>
        <row r="480">
          <cell r="B480">
            <v>476</v>
          </cell>
          <cell r="C480">
            <v>898.8199999999963</v>
          </cell>
          <cell r="D480">
            <v>1258.3499999999999</v>
          </cell>
          <cell r="F480">
            <v>585.07000000000471</v>
          </cell>
          <cell r="G480">
            <v>819.1</v>
          </cell>
        </row>
        <row r="481">
          <cell r="B481">
            <v>477</v>
          </cell>
          <cell r="C481">
            <v>900.70999999999628</v>
          </cell>
          <cell r="D481">
            <v>1260.99</v>
          </cell>
          <cell r="F481">
            <v>586.30000000000473</v>
          </cell>
          <cell r="G481">
            <v>820.82</v>
          </cell>
        </row>
        <row r="482">
          <cell r="B482">
            <v>478</v>
          </cell>
          <cell r="C482">
            <v>902.59999999999627</v>
          </cell>
          <cell r="D482">
            <v>1263.6400000000001</v>
          </cell>
          <cell r="F482">
            <v>587.53000000000475</v>
          </cell>
          <cell r="G482">
            <v>822.54</v>
          </cell>
        </row>
        <row r="483">
          <cell r="B483">
            <v>479</v>
          </cell>
          <cell r="C483">
            <v>904.48999999999626</v>
          </cell>
          <cell r="D483">
            <v>1266.29</v>
          </cell>
          <cell r="F483">
            <v>588.76000000000477</v>
          </cell>
          <cell r="G483">
            <v>824.26</v>
          </cell>
        </row>
        <row r="484">
          <cell r="B484">
            <v>480</v>
          </cell>
          <cell r="C484">
            <v>906.37999999999624</v>
          </cell>
          <cell r="D484">
            <v>1268.93</v>
          </cell>
          <cell r="F484">
            <v>589.99000000000478</v>
          </cell>
          <cell r="G484">
            <v>825.99</v>
          </cell>
        </row>
        <row r="485">
          <cell r="B485">
            <v>481</v>
          </cell>
          <cell r="C485">
            <v>908.26999999999623</v>
          </cell>
          <cell r="D485">
            <v>1271.58</v>
          </cell>
          <cell r="F485">
            <v>591.2200000000048</v>
          </cell>
          <cell r="G485">
            <v>827.71</v>
          </cell>
        </row>
        <row r="486">
          <cell r="B486">
            <v>482</v>
          </cell>
          <cell r="C486">
            <v>910.15999999999622</v>
          </cell>
          <cell r="D486">
            <v>1274.22</v>
          </cell>
          <cell r="F486">
            <v>592.45000000000482</v>
          </cell>
          <cell r="G486">
            <v>829.43</v>
          </cell>
        </row>
        <row r="487">
          <cell r="B487">
            <v>483</v>
          </cell>
          <cell r="C487">
            <v>912.0499999999962</v>
          </cell>
          <cell r="D487">
            <v>1276.8699999999999</v>
          </cell>
          <cell r="F487">
            <v>593.68000000000484</v>
          </cell>
          <cell r="G487">
            <v>831.15</v>
          </cell>
        </row>
        <row r="488">
          <cell r="B488">
            <v>484</v>
          </cell>
          <cell r="C488">
            <v>913.93999999999619</v>
          </cell>
          <cell r="D488">
            <v>1279.52</v>
          </cell>
          <cell r="F488">
            <v>594.91000000000486</v>
          </cell>
          <cell r="G488">
            <v>832.87</v>
          </cell>
        </row>
        <row r="489">
          <cell r="B489">
            <v>485</v>
          </cell>
          <cell r="C489">
            <v>915.82999999999618</v>
          </cell>
          <cell r="D489">
            <v>1282.1600000000001</v>
          </cell>
          <cell r="F489">
            <v>596.14000000000487</v>
          </cell>
          <cell r="G489">
            <v>834.6</v>
          </cell>
        </row>
        <row r="490">
          <cell r="B490">
            <v>486</v>
          </cell>
          <cell r="C490">
            <v>917.71999999999616</v>
          </cell>
          <cell r="D490">
            <v>1284.81</v>
          </cell>
          <cell r="F490">
            <v>597.37000000000489</v>
          </cell>
          <cell r="G490">
            <v>836.32</v>
          </cell>
        </row>
        <row r="491">
          <cell r="B491">
            <v>487</v>
          </cell>
          <cell r="C491">
            <v>919.60999999999615</v>
          </cell>
          <cell r="D491">
            <v>1287.45</v>
          </cell>
          <cell r="F491">
            <v>598.60000000000491</v>
          </cell>
          <cell r="G491">
            <v>838.04</v>
          </cell>
        </row>
        <row r="492">
          <cell r="B492">
            <v>488</v>
          </cell>
          <cell r="C492">
            <v>921.49999999999613</v>
          </cell>
          <cell r="D492">
            <v>1290.0999999999999</v>
          </cell>
          <cell r="F492">
            <v>599.83000000000493</v>
          </cell>
          <cell r="G492">
            <v>839.76</v>
          </cell>
        </row>
        <row r="493">
          <cell r="B493">
            <v>489</v>
          </cell>
          <cell r="C493">
            <v>923.38999999999612</v>
          </cell>
          <cell r="D493">
            <v>1292.75</v>
          </cell>
          <cell r="F493">
            <v>601.06000000000495</v>
          </cell>
          <cell r="G493">
            <v>841.48</v>
          </cell>
        </row>
        <row r="494">
          <cell r="B494">
            <v>490</v>
          </cell>
          <cell r="C494">
            <v>925.27999999999611</v>
          </cell>
          <cell r="D494">
            <v>1295.3900000000001</v>
          </cell>
          <cell r="F494">
            <v>602.29000000000497</v>
          </cell>
          <cell r="G494">
            <v>843.21</v>
          </cell>
        </row>
        <row r="495">
          <cell r="B495">
            <v>491</v>
          </cell>
          <cell r="C495">
            <v>927.16999999999609</v>
          </cell>
          <cell r="D495">
            <v>1298.04</v>
          </cell>
          <cell r="F495">
            <v>603.52000000000498</v>
          </cell>
          <cell r="G495">
            <v>844.93</v>
          </cell>
        </row>
        <row r="496">
          <cell r="B496">
            <v>492</v>
          </cell>
          <cell r="C496">
            <v>929.05999999999608</v>
          </cell>
          <cell r="D496">
            <v>1300.68</v>
          </cell>
          <cell r="F496">
            <v>604.750000000005</v>
          </cell>
          <cell r="G496">
            <v>846.65</v>
          </cell>
        </row>
        <row r="497">
          <cell r="B497">
            <v>493</v>
          </cell>
          <cell r="C497">
            <v>930.94999999999607</v>
          </cell>
          <cell r="D497">
            <v>1303.33</v>
          </cell>
          <cell r="F497">
            <v>605.98000000000502</v>
          </cell>
          <cell r="G497">
            <v>848.37</v>
          </cell>
        </row>
        <row r="498">
          <cell r="B498">
            <v>494</v>
          </cell>
          <cell r="C498">
            <v>932.83999999999605</v>
          </cell>
          <cell r="D498">
            <v>1305.98</v>
          </cell>
          <cell r="F498">
            <v>607.21000000000504</v>
          </cell>
          <cell r="G498">
            <v>850.09</v>
          </cell>
        </row>
        <row r="499">
          <cell r="B499">
            <v>495</v>
          </cell>
          <cell r="C499">
            <v>934.72999999999604</v>
          </cell>
          <cell r="D499">
            <v>1308.6199999999999</v>
          </cell>
          <cell r="F499">
            <v>608.44000000000506</v>
          </cell>
          <cell r="G499">
            <v>851.82</v>
          </cell>
        </row>
        <row r="500">
          <cell r="B500">
            <v>496</v>
          </cell>
          <cell r="C500">
            <v>936.61999999999603</v>
          </cell>
          <cell r="D500">
            <v>1311.27</v>
          </cell>
          <cell r="F500">
            <v>609.67000000000507</v>
          </cell>
          <cell r="G500">
            <v>853.54</v>
          </cell>
        </row>
        <row r="501">
          <cell r="B501">
            <v>497</v>
          </cell>
          <cell r="C501">
            <v>938.50999999999601</v>
          </cell>
          <cell r="D501">
            <v>1313.91</v>
          </cell>
          <cell r="F501">
            <v>610.90000000000509</v>
          </cell>
          <cell r="G501">
            <v>855.26</v>
          </cell>
        </row>
        <row r="502">
          <cell r="B502">
            <v>498</v>
          </cell>
          <cell r="C502">
            <v>940.399999999996</v>
          </cell>
          <cell r="D502">
            <v>1316.56</v>
          </cell>
          <cell r="F502">
            <v>612.13000000000511</v>
          </cell>
          <cell r="G502">
            <v>856.98</v>
          </cell>
        </row>
        <row r="503">
          <cell r="B503">
            <v>499</v>
          </cell>
          <cell r="C503">
            <v>942.28999999999598</v>
          </cell>
          <cell r="D503">
            <v>1319.21</v>
          </cell>
          <cell r="F503">
            <v>613.36000000000513</v>
          </cell>
          <cell r="G503">
            <v>858.7</v>
          </cell>
        </row>
        <row r="504">
          <cell r="B504">
            <v>500</v>
          </cell>
          <cell r="C504">
            <v>944.17999999999597</v>
          </cell>
          <cell r="D504">
            <v>1321.85</v>
          </cell>
          <cell r="F504">
            <v>614.59000000000515</v>
          </cell>
          <cell r="G504">
            <v>860.43</v>
          </cell>
        </row>
        <row r="505">
          <cell r="B505">
            <v>501</v>
          </cell>
          <cell r="C505">
            <v>946.06999999999596</v>
          </cell>
          <cell r="D505">
            <v>1324.5</v>
          </cell>
          <cell r="F505">
            <v>615.82000000000517</v>
          </cell>
          <cell r="G505">
            <v>862.15</v>
          </cell>
        </row>
        <row r="506">
          <cell r="B506">
            <v>502</v>
          </cell>
          <cell r="C506">
            <v>947.95999999999594</v>
          </cell>
          <cell r="D506">
            <v>1327.14</v>
          </cell>
          <cell r="F506">
            <v>617.05000000000518</v>
          </cell>
          <cell r="G506">
            <v>863.87</v>
          </cell>
        </row>
        <row r="507">
          <cell r="B507">
            <v>503</v>
          </cell>
          <cell r="C507">
            <v>949.84999999999593</v>
          </cell>
          <cell r="D507">
            <v>1329.79</v>
          </cell>
          <cell r="F507">
            <v>618.2800000000052</v>
          </cell>
          <cell r="G507">
            <v>865.59</v>
          </cell>
        </row>
        <row r="508">
          <cell r="B508">
            <v>504</v>
          </cell>
          <cell r="C508">
            <v>951.73999999999592</v>
          </cell>
          <cell r="D508">
            <v>1332.44</v>
          </cell>
          <cell r="F508">
            <v>619.51000000000522</v>
          </cell>
          <cell r="G508">
            <v>867.31</v>
          </cell>
        </row>
        <row r="509">
          <cell r="B509">
            <v>505</v>
          </cell>
          <cell r="C509">
            <v>953.6299999999959</v>
          </cell>
          <cell r="D509">
            <v>1335.08</v>
          </cell>
          <cell r="F509">
            <v>620.74000000000524</v>
          </cell>
          <cell r="G509">
            <v>869.04</v>
          </cell>
        </row>
        <row r="510">
          <cell r="B510">
            <v>506</v>
          </cell>
          <cell r="C510">
            <v>955.51999999999589</v>
          </cell>
          <cell r="D510">
            <v>1337.73</v>
          </cell>
          <cell r="F510">
            <v>621.97000000000526</v>
          </cell>
          <cell r="G510">
            <v>870.76</v>
          </cell>
        </row>
        <row r="511">
          <cell r="B511">
            <v>507</v>
          </cell>
          <cell r="C511">
            <v>957.40999999999588</v>
          </cell>
          <cell r="D511">
            <v>1340.37</v>
          </cell>
          <cell r="F511">
            <v>623.20000000000528</v>
          </cell>
          <cell r="G511">
            <v>872.48</v>
          </cell>
        </row>
        <row r="512">
          <cell r="B512">
            <v>508</v>
          </cell>
          <cell r="C512">
            <v>959.29999999999586</v>
          </cell>
          <cell r="D512">
            <v>1343.02</v>
          </cell>
          <cell r="F512">
            <v>624.43000000000529</v>
          </cell>
          <cell r="G512">
            <v>874.2</v>
          </cell>
        </row>
        <row r="513">
          <cell r="B513">
            <v>509</v>
          </cell>
          <cell r="C513">
            <v>961.18999999999585</v>
          </cell>
          <cell r="D513">
            <v>1345.67</v>
          </cell>
          <cell r="F513">
            <v>625.66000000000531</v>
          </cell>
          <cell r="G513">
            <v>875.92</v>
          </cell>
        </row>
        <row r="514">
          <cell r="B514">
            <v>510</v>
          </cell>
          <cell r="C514">
            <v>963.07999999999583</v>
          </cell>
          <cell r="D514">
            <v>1348.31</v>
          </cell>
          <cell r="F514">
            <v>626.89000000000533</v>
          </cell>
          <cell r="G514">
            <v>877.65</v>
          </cell>
        </row>
        <row r="515">
          <cell r="B515">
            <v>511</v>
          </cell>
          <cell r="C515">
            <v>964.96999999999582</v>
          </cell>
          <cell r="D515">
            <v>1350.96</v>
          </cell>
          <cell r="F515">
            <v>628.12000000000535</v>
          </cell>
          <cell r="G515">
            <v>879.37</v>
          </cell>
        </row>
        <row r="516">
          <cell r="B516">
            <v>512</v>
          </cell>
          <cell r="C516">
            <v>966.85999999999581</v>
          </cell>
          <cell r="D516">
            <v>1353.6</v>
          </cell>
          <cell r="F516">
            <v>629.35000000000537</v>
          </cell>
          <cell r="G516">
            <v>881.09</v>
          </cell>
        </row>
        <row r="517">
          <cell r="B517">
            <v>513</v>
          </cell>
          <cell r="C517">
            <v>968.74999999999579</v>
          </cell>
          <cell r="D517">
            <v>1356.25</v>
          </cell>
          <cell r="F517">
            <v>630.58000000000538</v>
          </cell>
          <cell r="G517">
            <v>882.81</v>
          </cell>
        </row>
        <row r="518">
          <cell r="B518">
            <v>514</v>
          </cell>
          <cell r="C518">
            <v>970.63999999999578</v>
          </cell>
          <cell r="D518">
            <v>1358.9</v>
          </cell>
          <cell r="F518">
            <v>631.8100000000054</v>
          </cell>
          <cell r="G518">
            <v>884.53</v>
          </cell>
        </row>
        <row r="519">
          <cell r="B519">
            <v>515</v>
          </cell>
          <cell r="C519">
            <v>972.52999999999577</v>
          </cell>
          <cell r="D519">
            <v>1361.54</v>
          </cell>
          <cell r="F519">
            <v>633.04000000000542</v>
          </cell>
          <cell r="G519">
            <v>886.26</v>
          </cell>
        </row>
        <row r="520">
          <cell r="B520">
            <v>516</v>
          </cell>
          <cell r="C520">
            <v>974.41999999999575</v>
          </cell>
          <cell r="D520">
            <v>1364.19</v>
          </cell>
          <cell r="F520">
            <v>634.27000000000544</v>
          </cell>
          <cell r="G520">
            <v>887.98</v>
          </cell>
        </row>
        <row r="521">
          <cell r="B521">
            <v>517</v>
          </cell>
          <cell r="C521">
            <v>976.30999999999574</v>
          </cell>
          <cell r="D521">
            <v>1366.83</v>
          </cell>
          <cell r="F521">
            <v>635.50000000000546</v>
          </cell>
          <cell r="G521">
            <v>889.7</v>
          </cell>
        </row>
        <row r="522">
          <cell r="B522">
            <v>518</v>
          </cell>
          <cell r="C522">
            <v>978.19999999999573</v>
          </cell>
          <cell r="D522">
            <v>1369.48</v>
          </cell>
          <cell r="F522">
            <v>636.73000000000548</v>
          </cell>
          <cell r="G522">
            <v>891.42</v>
          </cell>
        </row>
        <row r="523">
          <cell r="B523">
            <v>519</v>
          </cell>
          <cell r="C523">
            <v>980.08999999999571</v>
          </cell>
          <cell r="D523">
            <v>1372.13</v>
          </cell>
          <cell r="F523">
            <v>637.96000000000549</v>
          </cell>
          <cell r="G523">
            <v>893.14</v>
          </cell>
        </row>
        <row r="524">
          <cell r="B524">
            <v>520</v>
          </cell>
          <cell r="C524">
            <v>981.9799999999957</v>
          </cell>
          <cell r="D524">
            <v>1374.77</v>
          </cell>
          <cell r="F524">
            <v>639.19000000000551</v>
          </cell>
          <cell r="G524">
            <v>894.87</v>
          </cell>
        </row>
        <row r="525">
          <cell r="B525">
            <v>521</v>
          </cell>
          <cell r="C525">
            <v>983.86999999999568</v>
          </cell>
          <cell r="D525">
            <v>1377.42</v>
          </cell>
          <cell r="F525">
            <v>640.42000000000553</v>
          </cell>
          <cell r="G525">
            <v>896.59</v>
          </cell>
        </row>
        <row r="526">
          <cell r="B526">
            <v>522</v>
          </cell>
          <cell r="C526">
            <v>985.75999999999567</v>
          </cell>
          <cell r="D526">
            <v>1380.06</v>
          </cell>
          <cell r="F526">
            <v>641.65000000000555</v>
          </cell>
          <cell r="G526">
            <v>898.31</v>
          </cell>
        </row>
        <row r="527">
          <cell r="B527">
            <v>523</v>
          </cell>
          <cell r="C527">
            <v>987.64999999999566</v>
          </cell>
          <cell r="D527">
            <v>1382.71</v>
          </cell>
          <cell r="F527">
            <v>642.88000000000557</v>
          </cell>
          <cell r="G527">
            <v>900.03</v>
          </cell>
        </row>
        <row r="528">
          <cell r="B528">
            <v>524</v>
          </cell>
          <cell r="C528">
            <v>989.53999999999564</v>
          </cell>
          <cell r="D528">
            <v>1385.36</v>
          </cell>
          <cell r="F528">
            <v>644.11000000000558</v>
          </cell>
          <cell r="G528">
            <v>901.75</v>
          </cell>
        </row>
        <row r="529">
          <cell r="B529">
            <v>525</v>
          </cell>
          <cell r="C529">
            <v>991.42999999999563</v>
          </cell>
          <cell r="D529">
            <v>1388</v>
          </cell>
          <cell r="F529">
            <v>645.3400000000056</v>
          </cell>
          <cell r="G529">
            <v>903.48</v>
          </cell>
        </row>
        <row r="530">
          <cell r="B530">
            <v>526</v>
          </cell>
          <cell r="C530">
            <v>993.31999999999562</v>
          </cell>
          <cell r="D530">
            <v>1390.65</v>
          </cell>
          <cell r="F530">
            <v>646.57000000000562</v>
          </cell>
          <cell r="G530">
            <v>905.2</v>
          </cell>
        </row>
        <row r="531">
          <cell r="B531">
            <v>527</v>
          </cell>
          <cell r="C531">
            <v>995.2099999999956</v>
          </cell>
          <cell r="D531">
            <v>1393.29</v>
          </cell>
          <cell r="F531">
            <v>647.80000000000564</v>
          </cell>
          <cell r="G531">
            <v>906.92</v>
          </cell>
        </row>
        <row r="532">
          <cell r="B532">
            <v>528</v>
          </cell>
          <cell r="C532">
            <v>997.09999999999559</v>
          </cell>
          <cell r="D532">
            <v>1395.94</v>
          </cell>
          <cell r="F532">
            <v>649.03000000000566</v>
          </cell>
          <cell r="G532">
            <v>908.64</v>
          </cell>
        </row>
        <row r="533">
          <cell r="B533">
            <v>529</v>
          </cell>
          <cell r="C533">
            <v>998.98999999999558</v>
          </cell>
          <cell r="D533">
            <v>1398.59</v>
          </cell>
          <cell r="F533">
            <v>650.26000000000568</v>
          </cell>
          <cell r="G533">
            <v>910.36</v>
          </cell>
        </row>
        <row r="534">
          <cell r="B534">
            <v>530</v>
          </cell>
          <cell r="C534">
            <v>1000.8799999999956</v>
          </cell>
          <cell r="D534">
            <v>1401.23</v>
          </cell>
          <cell r="F534">
            <v>651.49000000000569</v>
          </cell>
          <cell r="G534">
            <v>912.09</v>
          </cell>
        </row>
        <row r="535">
          <cell r="B535">
            <v>531</v>
          </cell>
          <cell r="C535">
            <v>1002.7699999999955</v>
          </cell>
          <cell r="D535">
            <v>1403.88</v>
          </cell>
          <cell r="F535">
            <v>652.72000000000571</v>
          </cell>
          <cell r="G535">
            <v>913.81</v>
          </cell>
        </row>
        <row r="536">
          <cell r="B536">
            <v>532</v>
          </cell>
          <cell r="C536">
            <v>1004.6599999999955</v>
          </cell>
          <cell r="D536">
            <v>1406.52</v>
          </cell>
          <cell r="F536">
            <v>653.95000000000573</v>
          </cell>
          <cell r="G536">
            <v>915.53</v>
          </cell>
        </row>
        <row r="537">
          <cell r="B537">
            <v>533</v>
          </cell>
          <cell r="C537">
            <v>1006.5499999999955</v>
          </cell>
          <cell r="D537">
            <v>1409.17</v>
          </cell>
          <cell r="F537">
            <v>655.18000000000575</v>
          </cell>
          <cell r="G537">
            <v>917.25</v>
          </cell>
        </row>
        <row r="538">
          <cell r="B538">
            <v>534</v>
          </cell>
          <cell r="C538">
            <v>1008.4399999999955</v>
          </cell>
          <cell r="D538">
            <v>1411.82</v>
          </cell>
          <cell r="F538">
            <v>656.41000000000577</v>
          </cell>
          <cell r="G538">
            <v>918.97</v>
          </cell>
        </row>
        <row r="539">
          <cell r="B539">
            <v>535</v>
          </cell>
          <cell r="C539">
            <v>1010.3299999999955</v>
          </cell>
          <cell r="D539">
            <v>1414.46</v>
          </cell>
          <cell r="F539">
            <v>657.64000000000578</v>
          </cell>
          <cell r="G539">
            <v>920.7</v>
          </cell>
        </row>
        <row r="540">
          <cell r="B540">
            <v>536</v>
          </cell>
          <cell r="C540">
            <v>1012.2199999999955</v>
          </cell>
          <cell r="D540">
            <v>1417.11</v>
          </cell>
          <cell r="F540">
            <v>658.8700000000058</v>
          </cell>
          <cell r="G540">
            <v>922.42</v>
          </cell>
        </row>
        <row r="541">
          <cell r="B541">
            <v>537</v>
          </cell>
          <cell r="C541">
            <v>1014.1099999999955</v>
          </cell>
          <cell r="D541">
            <v>1419.75</v>
          </cell>
          <cell r="F541">
            <v>660.10000000000582</v>
          </cell>
          <cell r="G541">
            <v>924.14</v>
          </cell>
        </row>
        <row r="542">
          <cell r="B542">
            <v>538</v>
          </cell>
          <cell r="C542">
            <v>1015.9999999999955</v>
          </cell>
          <cell r="D542">
            <v>1422.4</v>
          </cell>
          <cell r="F542">
            <v>661.33000000000584</v>
          </cell>
          <cell r="G542">
            <v>925.86</v>
          </cell>
        </row>
        <row r="543">
          <cell r="B543">
            <v>539</v>
          </cell>
          <cell r="C543">
            <v>1017.8899999999954</v>
          </cell>
          <cell r="D543">
            <v>1425.05</v>
          </cell>
          <cell r="F543">
            <v>662.56000000000586</v>
          </cell>
          <cell r="G543">
            <v>927.58</v>
          </cell>
        </row>
        <row r="544">
          <cell r="B544">
            <v>540</v>
          </cell>
          <cell r="C544">
            <v>1019.7799999999954</v>
          </cell>
          <cell r="D544">
            <v>1427.69</v>
          </cell>
          <cell r="F544">
            <v>663.79000000000588</v>
          </cell>
          <cell r="G544">
            <v>929.31</v>
          </cell>
        </row>
        <row r="545">
          <cell r="B545">
            <v>541</v>
          </cell>
          <cell r="C545">
            <v>1021.6699999999954</v>
          </cell>
          <cell r="D545">
            <v>1430.34</v>
          </cell>
          <cell r="F545">
            <v>665.02000000000589</v>
          </cell>
          <cell r="G545">
            <v>931.03</v>
          </cell>
        </row>
        <row r="546">
          <cell r="B546">
            <v>542</v>
          </cell>
          <cell r="C546">
            <v>1023.5599999999954</v>
          </cell>
          <cell r="D546">
            <v>1432.98</v>
          </cell>
          <cell r="F546">
            <v>666.25000000000591</v>
          </cell>
          <cell r="G546">
            <v>932.75</v>
          </cell>
        </row>
        <row r="547">
          <cell r="B547">
            <v>543</v>
          </cell>
          <cell r="C547">
            <v>1025.4499999999955</v>
          </cell>
          <cell r="D547">
            <v>1435.63</v>
          </cell>
          <cell r="F547">
            <v>667.48000000000593</v>
          </cell>
          <cell r="G547">
            <v>934.47</v>
          </cell>
        </row>
        <row r="548">
          <cell r="B548">
            <v>544</v>
          </cell>
          <cell r="C548">
            <v>1027.3399999999956</v>
          </cell>
          <cell r="D548">
            <v>1438.28</v>
          </cell>
          <cell r="F548">
            <v>668.71000000000595</v>
          </cell>
          <cell r="G548">
            <v>936.19</v>
          </cell>
        </row>
        <row r="549">
          <cell r="B549">
            <v>545</v>
          </cell>
          <cell r="C549">
            <v>1029.2299999999957</v>
          </cell>
          <cell r="D549">
            <v>1440.92</v>
          </cell>
          <cell r="F549">
            <v>669.94000000000597</v>
          </cell>
          <cell r="G549">
            <v>937.92</v>
          </cell>
        </row>
        <row r="550">
          <cell r="B550">
            <v>546</v>
          </cell>
          <cell r="C550">
            <v>1031.1199999999958</v>
          </cell>
          <cell r="D550">
            <v>1443.57</v>
          </cell>
          <cell r="F550">
            <v>671.17000000000598</v>
          </cell>
          <cell r="G550">
            <v>939.64</v>
          </cell>
        </row>
        <row r="551">
          <cell r="B551">
            <v>547</v>
          </cell>
          <cell r="C551">
            <v>1033.0099999999959</v>
          </cell>
          <cell r="D551">
            <v>1446.21</v>
          </cell>
          <cell r="F551">
            <v>672.400000000006</v>
          </cell>
          <cell r="G551">
            <v>941.36</v>
          </cell>
        </row>
        <row r="552">
          <cell r="B552">
            <v>548</v>
          </cell>
          <cell r="C552">
            <v>1034.899999999996</v>
          </cell>
          <cell r="D552">
            <v>1448.86</v>
          </cell>
          <cell r="F552">
            <v>673.63000000000602</v>
          </cell>
          <cell r="G552">
            <v>943.08</v>
          </cell>
        </row>
        <row r="553">
          <cell r="B553">
            <v>549</v>
          </cell>
          <cell r="C553">
            <v>1036.7899999999961</v>
          </cell>
          <cell r="D553">
            <v>1451.51</v>
          </cell>
          <cell r="F553">
            <v>674.86000000000604</v>
          </cell>
          <cell r="G553">
            <v>944.8</v>
          </cell>
        </row>
        <row r="554">
          <cell r="B554">
            <v>550</v>
          </cell>
          <cell r="C554">
            <v>1038.6799999999962</v>
          </cell>
          <cell r="D554">
            <v>1454.15</v>
          </cell>
          <cell r="F554">
            <v>676.09000000000606</v>
          </cell>
          <cell r="G554">
            <v>946.53</v>
          </cell>
        </row>
        <row r="555">
          <cell r="B555">
            <v>551</v>
          </cell>
          <cell r="C555">
            <v>1040.5699999999963</v>
          </cell>
          <cell r="D555">
            <v>1456.8</v>
          </cell>
          <cell r="F555">
            <v>677.32000000000608</v>
          </cell>
          <cell r="G555">
            <v>948.25</v>
          </cell>
        </row>
        <row r="556">
          <cell r="B556">
            <v>552</v>
          </cell>
          <cell r="C556">
            <v>1042.4599999999964</v>
          </cell>
          <cell r="D556">
            <v>1459.44</v>
          </cell>
          <cell r="F556">
            <v>678.55000000000609</v>
          </cell>
          <cell r="G556">
            <v>949.97</v>
          </cell>
        </row>
        <row r="557">
          <cell r="B557">
            <v>553</v>
          </cell>
          <cell r="C557">
            <v>1044.3499999999965</v>
          </cell>
          <cell r="D557">
            <v>1462.09</v>
          </cell>
          <cell r="F557">
            <v>679.78000000000611</v>
          </cell>
          <cell r="G557">
            <v>951.69</v>
          </cell>
        </row>
        <row r="558">
          <cell r="B558">
            <v>554</v>
          </cell>
          <cell r="C558">
            <v>1046.2399999999966</v>
          </cell>
          <cell r="D558">
            <v>1464.74</v>
          </cell>
          <cell r="F558">
            <v>681.01000000000613</v>
          </cell>
          <cell r="G558">
            <v>953.41</v>
          </cell>
        </row>
        <row r="559">
          <cell r="B559">
            <v>555</v>
          </cell>
          <cell r="C559">
            <v>1048.1299999999967</v>
          </cell>
          <cell r="D559">
            <v>1467.38</v>
          </cell>
          <cell r="F559">
            <v>682.24000000000615</v>
          </cell>
          <cell r="G559">
            <v>955.14</v>
          </cell>
        </row>
        <row r="560">
          <cell r="B560">
            <v>556</v>
          </cell>
          <cell r="C560">
            <v>1050.0199999999968</v>
          </cell>
          <cell r="D560">
            <v>1470.03</v>
          </cell>
          <cell r="F560">
            <v>683.47000000000617</v>
          </cell>
          <cell r="G560">
            <v>956.86</v>
          </cell>
        </row>
        <row r="561">
          <cell r="B561">
            <v>557</v>
          </cell>
          <cell r="C561">
            <v>1051.9099999999969</v>
          </cell>
          <cell r="D561">
            <v>1472.67</v>
          </cell>
          <cell r="F561">
            <v>684.70000000000618</v>
          </cell>
          <cell r="G561">
            <v>958.58</v>
          </cell>
        </row>
        <row r="562">
          <cell r="B562">
            <v>558</v>
          </cell>
          <cell r="C562">
            <v>1053.799999999997</v>
          </cell>
          <cell r="D562">
            <v>1475.32</v>
          </cell>
          <cell r="F562">
            <v>685.9300000000062</v>
          </cell>
          <cell r="G562">
            <v>960.3</v>
          </cell>
        </row>
        <row r="563">
          <cell r="B563">
            <v>559</v>
          </cell>
          <cell r="C563">
            <v>1055.6899999999971</v>
          </cell>
          <cell r="D563">
            <v>1477.97</v>
          </cell>
          <cell r="F563">
            <v>687.16000000000622</v>
          </cell>
          <cell r="G563">
            <v>962.02</v>
          </cell>
        </row>
        <row r="564">
          <cell r="B564">
            <v>560</v>
          </cell>
          <cell r="C564">
            <v>1057.5799999999972</v>
          </cell>
          <cell r="D564">
            <v>1480.61</v>
          </cell>
          <cell r="F564">
            <v>688.39000000000624</v>
          </cell>
          <cell r="G564">
            <v>963.75</v>
          </cell>
        </row>
        <row r="565">
          <cell r="B565">
            <v>561</v>
          </cell>
          <cell r="C565">
            <v>1059.4699999999973</v>
          </cell>
          <cell r="D565">
            <v>1483.26</v>
          </cell>
          <cell r="F565">
            <v>689.62000000000626</v>
          </cell>
          <cell r="G565">
            <v>965.47</v>
          </cell>
        </row>
        <row r="566">
          <cell r="B566">
            <v>562</v>
          </cell>
          <cell r="C566">
            <v>1061.3599999999974</v>
          </cell>
          <cell r="D566">
            <v>1485.9</v>
          </cell>
          <cell r="F566">
            <v>690.85000000000628</v>
          </cell>
          <cell r="G566">
            <v>967.19</v>
          </cell>
        </row>
        <row r="567">
          <cell r="B567">
            <v>563</v>
          </cell>
          <cell r="C567">
            <v>1063.2499999999975</v>
          </cell>
          <cell r="D567">
            <v>1488.55</v>
          </cell>
          <cell r="F567">
            <v>692.08000000000629</v>
          </cell>
          <cell r="G567">
            <v>968.91</v>
          </cell>
        </row>
        <row r="568">
          <cell r="B568">
            <v>564</v>
          </cell>
          <cell r="C568">
            <v>1065.1399999999976</v>
          </cell>
          <cell r="D568">
            <v>1491.2</v>
          </cell>
          <cell r="F568">
            <v>693.31000000000631</v>
          </cell>
          <cell r="G568">
            <v>970.63</v>
          </cell>
        </row>
        <row r="569">
          <cell r="B569">
            <v>565</v>
          </cell>
          <cell r="C569">
            <v>1067.0299999999977</v>
          </cell>
          <cell r="D569">
            <v>1493.84</v>
          </cell>
          <cell r="F569">
            <v>694.54000000000633</v>
          </cell>
          <cell r="G569">
            <v>972.36</v>
          </cell>
        </row>
        <row r="570">
          <cell r="B570">
            <v>566</v>
          </cell>
          <cell r="C570">
            <v>1068.9199999999978</v>
          </cell>
          <cell r="D570">
            <v>1496.49</v>
          </cell>
          <cell r="F570">
            <v>695.77000000000635</v>
          </cell>
          <cell r="G570">
            <v>974.08</v>
          </cell>
        </row>
        <row r="571">
          <cell r="B571">
            <v>567</v>
          </cell>
          <cell r="C571">
            <v>1070.8099999999979</v>
          </cell>
          <cell r="D571">
            <v>1499.13</v>
          </cell>
          <cell r="F571">
            <v>697.00000000000637</v>
          </cell>
          <cell r="G571">
            <v>975.8</v>
          </cell>
        </row>
        <row r="572">
          <cell r="B572">
            <v>568</v>
          </cell>
          <cell r="C572">
            <v>1072.699999999998</v>
          </cell>
          <cell r="D572">
            <v>1501.78</v>
          </cell>
          <cell r="F572">
            <v>698.23000000000638</v>
          </cell>
          <cell r="G572">
            <v>977.52</v>
          </cell>
        </row>
        <row r="573">
          <cell r="B573">
            <v>569</v>
          </cell>
          <cell r="C573">
            <v>1074.5899999999981</v>
          </cell>
          <cell r="D573">
            <v>1504.43</v>
          </cell>
          <cell r="F573">
            <v>699.4600000000064</v>
          </cell>
          <cell r="G573">
            <v>979.24</v>
          </cell>
        </row>
        <row r="574">
          <cell r="B574">
            <v>570</v>
          </cell>
          <cell r="C574">
            <v>1076.4799999999982</v>
          </cell>
          <cell r="D574">
            <v>1507.07</v>
          </cell>
          <cell r="F574">
            <v>700.69000000000642</v>
          </cell>
          <cell r="G574">
            <v>980.97</v>
          </cell>
        </row>
        <row r="575">
          <cell r="B575">
            <v>571</v>
          </cell>
          <cell r="C575">
            <v>1078.3699999999983</v>
          </cell>
          <cell r="D575">
            <v>1509.72</v>
          </cell>
          <cell r="F575">
            <v>701.92000000000644</v>
          </cell>
          <cell r="G575">
            <v>982.69</v>
          </cell>
        </row>
        <row r="576">
          <cell r="B576">
            <v>572</v>
          </cell>
          <cell r="C576">
            <v>1080.2599999999984</v>
          </cell>
          <cell r="D576">
            <v>1512.36</v>
          </cell>
          <cell r="F576">
            <v>703.15000000000646</v>
          </cell>
          <cell r="G576">
            <v>984.41</v>
          </cell>
        </row>
        <row r="577">
          <cell r="B577">
            <v>573</v>
          </cell>
          <cell r="C577">
            <v>1082.1499999999985</v>
          </cell>
          <cell r="D577">
            <v>1515.01</v>
          </cell>
          <cell r="F577">
            <v>704.38000000000648</v>
          </cell>
          <cell r="G577">
            <v>986.13</v>
          </cell>
        </row>
        <row r="578">
          <cell r="B578">
            <v>574</v>
          </cell>
          <cell r="C578">
            <v>1084.0399999999986</v>
          </cell>
          <cell r="D578">
            <v>1517.66</v>
          </cell>
          <cell r="F578">
            <v>705.61000000000649</v>
          </cell>
          <cell r="G578">
            <v>987.85</v>
          </cell>
        </row>
        <row r="579">
          <cell r="B579">
            <v>575</v>
          </cell>
          <cell r="C579">
            <v>1085.9299999999987</v>
          </cell>
          <cell r="D579">
            <v>1520.3</v>
          </cell>
          <cell r="F579">
            <v>706.84000000000651</v>
          </cell>
          <cell r="G579">
            <v>989.58</v>
          </cell>
        </row>
        <row r="580">
          <cell r="B580">
            <v>576</v>
          </cell>
          <cell r="C580">
            <v>1087.8199999999988</v>
          </cell>
          <cell r="D580">
            <v>1522.95</v>
          </cell>
          <cell r="F580">
            <v>708.07000000000653</v>
          </cell>
          <cell r="G580">
            <v>991.3</v>
          </cell>
        </row>
        <row r="581">
          <cell r="B581">
            <v>577</v>
          </cell>
          <cell r="C581">
            <v>1089.7099999999989</v>
          </cell>
          <cell r="D581">
            <v>1525.59</v>
          </cell>
          <cell r="F581">
            <v>709.30000000000655</v>
          </cell>
          <cell r="G581">
            <v>993.02</v>
          </cell>
        </row>
        <row r="582">
          <cell r="B582">
            <v>578</v>
          </cell>
          <cell r="C582">
            <v>1091.599999999999</v>
          </cell>
          <cell r="D582">
            <v>1528.24</v>
          </cell>
          <cell r="F582">
            <v>710.53000000000657</v>
          </cell>
          <cell r="G582">
            <v>994.74</v>
          </cell>
        </row>
        <row r="583">
          <cell r="B583">
            <v>579</v>
          </cell>
          <cell r="C583">
            <v>1093.4899999999991</v>
          </cell>
          <cell r="D583">
            <v>1530.89</v>
          </cell>
          <cell r="F583">
            <v>711.76000000000658</v>
          </cell>
          <cell r="G583">
            <v>996.46</v>
          </cell>
        </row>
        <row r="584">
          <cell r="B584">
            <v>580</v>
          </cell>
          <cell r="C584">
            <v>1095.3799999999992</v>
          </cell>
          <cell r="D584">
            <v>1533.53</v>
          </cell>
          <cell r="F584">
            <v>712.9900000000066</v>
          </cell>
          <cell r="G584">
            <v>998.19</v>
          </cell>
        </row>
        <row r="585">
          <cell r="B585">
            <v>581</v>
          </cell>
          <cell r="C585">
            <v>1097.2699999999993</v>
          </cell>
          <cell r="D585">
            <v>1536.18</v>
          </cell>
          <cell r="F585">
            <v>714.22000000000662</v>
          </cell>
          <cell r="G585">
            <v>999.91</v>
          </cell>
        </row>
        <row r="586">
          <cell r="B586">
            <v>582</v>
          </cell>
          <cell r="C586">
            <v>1099.1599999999994</v>
          </cell>
          <cell r="D586">
            <v>1538.82</v>
          </cell>
          <cell r="F586">
            <v>715.45000000000664</v>
          </cell>
          <cell r="G586">
            <v>1001.63</v>
          </cell>
        </row>
        <row r="587">
          <cell r="B587">
            <v>583</v>
          </cell>
          <cell r="C587">
            <v>1101.0499999999995</v>
          </cell>
          <cell r="D587">
            <v>1541.47</v>
          </cell>
          <cell r="F587">
            <v>716.68000000000666</v>
          </cell>
          <cell r="G587">
            <v>1003.35</v>
          </cell>
        </row>
        <row r="588">
          <cell r="B588">
            <v>584</v>
          </cell>
          <cell r="C588">
            <v>1102.9399999999996</v>
          </cell>
          <cell r="D588">
            <v>1544.12</v>
          </cell>
          <cell r="F588">
            <v>717.91000000000668</v>
          </cell>
          <cell r="G588">
            <v>1005.07</v>
          </cell>
        </row>
        <row r="589">
          <cell r="B589">
            <v>585</v>
          </cell>
          <cell r="C589">
            <v>1104.8299999999997</v>
          </cell>
          <cell r="D589">
            <v>1546.76</v>
          </cell>
          <cell r="F589">
            <v>719.14000000000669</v>
          </cell>
          <cell r="G589">
            <v>1006.8</v>
          </cell>
        </row>
        <row r="590">
          <cell r="B590">
            <v>586</v>
          </cell>
          <cell r="C590">
            <v>1106.7199999999998</v>
          </cell>
          <cell r="D590">
            <v>1549.41</v>
          </cell>
          <cell r="F590">
            <v>720.37000000000671</v>
          </cell>
          <cell r="G590">
            <v>1008.52</v>
          </cell>
        </row>
        <row r="591">
          <cell r="B591">
            <v>587</v>
          </cell>
          <cell r="C591">
            <v>1108.6099999999999</v>
          </cell>
          <cell r="D591">
            <v>1552.05</v>
          </cell>
          <cell r="F591">
            <v>721.60000000000673</v>
          </cell>
          <cell r="G591">
            <v>1010.24</v>
          </cell>
        </row>
        <row r="592">
          <cell r="B592">
            <v>588</v>
          </cell>
          <cell r="C592">
            <v>1110.5</v>
          </cell>
          <cell r="D592">
            <v>1554.7</v>
          </cell>
          <cell r="F592">
            <v>722.83000000000675</v>
          </cell>
          <cell r="G592">
            <v>1011.96</v>
          </cell>
        </row>
        <row r="593">
          <cell r="B593">
            <v>589</v>
          </cell>
          <cell r="C593">
            <v>1112.3900000000001</v>
          </cell>
          <cell r="D593">
            <v>1557.35</v>
          </cell>
          <cell r="F593">
            <v>724.06000000000677</v>
          </cell>
          <cell r="G593">
            <v>1013.68</v>
          </cell>
        </row>
        <row r="594">
          <cell r="B594">
            <v>590</v>
          </cell>
          <cell r="C594">
            <v>1114.2800000000002</v>
          </cell>
          <cell r="D594">
            <v>1559.99</v>
          </cell>
          <cell r="F594">
            <v>725.29000000000678</v>
          </cell>
          <cell r="G594">
            <v>1015.41</v>
          </cell>
        </row>
        <row r="595">
          <cell r="B595">
            <v>591</v>
          </cell>
          <cell r="C595">
            <v>1116.1700000000003</v>
          </cell>
          <cell r="D595">
            <v>1562.64</v>
          </cell>
          <cell r="F595">
            <v>726.5200000000068</v>
          </cell>
          <cell r="G595">
            <v>1017.13</v>
          </cell>
        </row>
        <row r="596">
          <cell r="B596">
            <v>592</v>
          </cell>
          <cell r="C596">
            <v>1118.0600000000004</v>
          </cell>
          <cell r="D596">
            <v>1565.28</v>
          </cell>
          <cell r="F596">
            <v>727.75000000000682</v>
          </cell>
          <cell r="G596">
            <v>1018.85</v>
          </cell>
        </row>
        <row r="597">
          <cell r="B597">
            <v>593</v>
          </cell>
          <cell r="C597">
            <v>1119.9500000000005</v>
          </cell>
          <cell r="D597">
            <v>1567.93</v>
          </cell>
          <cell r="F597">
            <v>728.98000000000684</v>
          </cell>
          <cell r="G597">
            <v>1020.57</v>
          </cell>
        </row>
        <row r="598">
          <cell r="B598">
            <v>594</v>
          </cell>
          <cell r="C598">
            <v>1121.8400000000006</v>
          </cell>
          <cell r="D598">
            <v>1570.58</v>
          </cell>
          <cell r="F598">
            <v>730.21000000000686</v>
          </cell>
          <cell r="G598">
            <v>1022.29</v>
          </cell>
        </row>
        <row r="599">
          <cell r="B599">
            <v>595</v>
          </cell>
          <cell r="C599">
            <v>1123.7300000000007</v>
          </cell>
          <cell r="D599">
            <v>1573.22</v>
          </cell>
          <cell r="F599">
            <v>731.44000000000688</v>
          </cell>
          <cell r="G599">
            <v>1024.02</v>
          </cell>
        </row>
        <row r="600">
          <cell r="B600">
            <v>596</v>
          </cell>
          <cell r="C600">
            <v>1125.6200000000008</v>
          </cell>
          <cell r="D600">
            <v>1575.87</v>
          </cell>
          <cell r="F600">
            <v>732.67000000000689</v>
          </cell>
          <cell r="G600">
            <v>1025.74</v>
          </cell>
        </row>
        <row r="601">
          <cell r="B601">
            <v>597</v>
          </cell>
          <cell r="C601">
            <v>1127.5100000000009</v>
          </cell>
          <cell r="D601">
            <v>1578.51</v>
          </cell>
          <cell r="F601">
            <v>733.90000000000691</v>
          </cell>
          <cell r="G601">
            <v>1027.46</v>
          </cell>
        </row>
        <row r="602">
          <cell r="B602">
            <v>598</v>
          </cell>
          <cell r="C602">
            <v>1129.400000000001</v>
          </cell>
          <cell r="D602">
            <v>1581.16</v>
          </cell>
          <cell r="F602">
            <v>735.13000000000693</v>
          </cell>
          <cell r="G602">
            <v>1029.18</v>
          </cell>
        </row>
        <row r="603">
          <cell r="B603">
            <v>599</v>
          </cell>
          <cell r="C603">
            <v>1131.2900000000011</v>
          </cell>
          <cell r="D603">
            <v>1583.81</v>
          </cell>
          <cell r="F603">
            <v>736.36000000000695</v>
          </cell>
          <cell r="G603">
            <v>1030.9000000000001</v>
          </cell>
        </row>
        <row r="604">
          <cell r="B604">
            <v>600</v>
          </cell>
          <cell r="C604">
            <v>1133.1800000000012</v>
          </cell>
          <cell r="D604">
            <v>1586.45</v>
          </cell>
          <cell r="F604">
            <v>737.59000000000697</v>
          </cell>
          <cell r="G604">
            <v>1032.6300000000001</v>
          </cell>
        </row>
        <row r="605">
          <cell r="B605">
            <v>601</v>
          </cell>
          <cell r="C605">
            <v>1135.0700000000013</v>
          </cell>
          <cell r="D605">
            <v>1589.1</v>
          </cell>
          <cell r="F605">
            <v>738.82000000000698</v>
          </cell>
          <cell r="G605">
            <v>1034.3499999999999</v>
          </cell>
        </row>
        <row r="606">
          <cell r="B606">
            <v>602</v>
          </cell>
          <cell r="C606">
            <v>1136.9600000000014</v>
          </cell>
          <cell r="D606">
            <v>1591.74</v>
          </cell>
          <cell r="F606">
            <v>740.050000000007</v>
          </cell>
          <cell r="G606">
            <v>1036.07</v>
          </cell>
        </row>
        <row r="607">
          <cell r="B607">
            <v>603</v>
          </cell>
          <cell r="C607">
            <v>1138.8500000000015</v>
          </cell>
          <cell r="D607">
            <v>1594.39</v>
          </cell>
          <cell r="F607">
            <v>741.28000000000702</v>
          </cell>
          <cell r="G607">
            <v>1037.79</v>
          </cell>
        </row>
        <row r="608">
          <cell r="B608">
            <v>604</v>
          </cell>
          <cell r="C608">
            <v>1140.7400000000016</v>
          </cell>
          <cell r="D608">
            <v>1597.04</v>
          </cell>
          <cell r="F608">
            <v>742.51000000000704</v>
          </cell>
          <cell r="G608">
            <v>1039.51</v>
          </cell>
        </row>
        <row r="609">
          <cell r="B609">
            <v>605</v>
          </cell>
          <cell r="C609">
            <v>1142.6300000000017</v>
          </cell>
          <cell r="D609">
            <v>1599.68</v>
          </cell>
          <cell r="F609">
            <v>743.74000000000706</v>
          </cell>
          <cell r="G609">
            <v>1041.24</v>
          </cell>
        </row>
        <row r="610">
          <cell r="B610">
            <v>606</v>
          </cell>
          <cell r="C610">
            <v>1144.5200000000018</v>
          </cell>
          <cell r="D610">
            <v>1602.33</v>
          </cell>
          <cell r="F610">
            <v>744.97000000000708</v>
          </cell>
          <cell r="G610">
            <v>1042.96</v>
          </cell>
        </row>
        <row r="611">
          <cell r="B611">
            <v>607</v>
          </cell>
          <cell r="C611">
            <v>1146.4100000000019</v>
          </cell>
          <cell r="D611">
            <v>1604.97</v>
          </cell>
          <cell r="F611">
            <v>746.20000000000709</v>
          </cell>
          <cell r="G611">
            <v>1044.68</v>
          </cell>
        </row>
        <row r="612">
          <cell r="B612">
            <v>608</v>
          </cell>
          <cell r="C612">
            <v>1148.300000000002</v>
          </cell>
          <cell r="D612">
            <v>1607.62</v>
          </cell>
          <cell r="F612">
            <v>747.43000000000711</v>
          </cell>
          <cell r="G612">
            <v>1046.4000000000001</v>
          </cell>
        </row>
        <row r="613">
          <cell r="B613">
            <v>609</v>
          </cell>
          <cell r="C613">
            <v>1150.1900000000021</v>
          </cell>
          <cell r="D613">
            <v>1610.27</v>
          </cell>
          <cell r="F613">
            <v>748.66000000000713</v>
          </cell>
          <cell r="G613">
            <v>1048.1199999999999</v>
          </cell>
        </row>
        <row r="614">
          <cell r="B614">
            <v>610</v>
          </cell>
          <cell r="C614">
            <v>1152.0800000000022</v>
          </cell>
          <cell r="D614">
            <v>1612.91</v>
          </cell>
          <cell r="F614">
            <v>749.89000000000715</v>
          </cell>
          <cell r="G614">
            <v>1049.8499999999999</v>
          </cell>
        </row>
        <row r="615">
          <cell r="B615">
            <v>611</v>
          </cell>
          <cell r="C615">
            <v>1153.9700000000023</v>
          </cell>
          <cell r="D615">
            <v>1615.56</v>
          </cell>
          <cell r="F615">
            <v>751.12000000000717</v>
          </cell>
          <cell r="G615">
            <v>1051.57</v>
          </cell>
        </row>
        <row r="616">
          <cell r="B616">
            <v>612</v>
          </cell>
          <cell r="C616">
            <v>1155.8600000000024</v>
          </cell>
          <cell r="D616">
            <v>1618.2</v>
          </cell>
          <cell r="F616">
            <v>752.35000000000719</v>
          </cell>
          <cell r="G616">
            <v>1053.29</v>
          </cell>
        </row>
        <row r="617">
          <cell r="B617">
            <v>613</v>
          </cell>
          <cell r="C617">
            <v>1157.7500000000025</v>
          </cell>
          <cell r="D617">
            <v>1620.85</v>
          </cell>
          <cell r="F617">
            <v>753.5800000000072</v>
          </cell>
          <cell r="G617">
            <v>1055.01</v>
          </cell>
        </row>
        <row r="618">
          <cell r="B618">
            <v>614</v>
          </cell>
          <cell r="C618">
            <v>1159.6400000000026</v>
          </cell>
          <cell r="D618">
            <v>1623.5</v>
          </cell>
          <cell r="F618">
            <v>754.81000000000722</v>
          </cell>
          <cell r="G618">
            <v>1056.73</v>
          </cell>
        </row>
        <row r="619">
          <cell r="B619">
            <v>615</v>
          </cell>
          <cell r="C619">
            <v>1161.5300000000027</v>
          </cell>
          <cell r="D619">
            <v>1626.14</v>
          </cell>
          <cell r="F619">
            <v>756.04000000000724</v>
          </cell>
          <cell r="G619">
            <v>1058.46</v>
          </cell>
        </row>
        <row r="620">
          <cell r="B620">
            <v>616</v>
          </cell>
          <cell r="C620">
            <v>1163.4200000000028</v>
          </cell>
          <cell r="D620">
            <v>1628.79</v>
          </cell>
          <cell r="F620">
            <v>757.27000000000726</v>
          </cell>
          <cell r="G620">
            <v>1060.18</v>
          </cell>
        </row>
        <row r="621">
          <cell r="B621">
            <v>617</v>
          </cell>
          <cell r="C621">
            <v>1165.3100000000029</v>
          </cell>
          <cell r="D621">
            <v>1631.43</v>
          </cell>
          <cell r="F621">
            <v>758.50000000000728</v>
          </cell>
          <cell r="G621">
            <v>1061.9000000000001</v>
          </cell>
        </row>
        <row r="622">
          <cell r="B622">
            <v>618</v>
          </cell>
          <cell r="C622">
            <v>1167.200000000003</v>
          </cell>
          <cell r="D622">
            <v>1634.08</v>
          </cell>
          <cell r="F622">
            <v>759.73000000000729</v>
          </cell>
          <cell r="G622">
            <v>1063.6199999999999</v>
          </cell>
        </row>
        <row r="623">
          <cell r="B623">
            <v>619</v>
          </cell>
          <cell r="C623">
            <v>1169.0900000000031</v>
          </cell>
          <cell r="D623">
            <v>1636.73</v>
          </cell>
          <cell r="F623">
            <v>760.96000000000731</v>
          </cell>
          <cell r="G623">
            <v>1065.3399999999999</v>
          </cell>
        </row>
        <row r="624">
          <cell r="B624">
            <v>620</v>
          </cell>
          <cell r="C624">
            <v>1170.9800000000032</v>
          </cell>
          <cell r="D624">
            <v>1639.37</v>
          </cell>
          <cell r="F624">
            <v>762.19000000000733</v>
          </cell>
          <cell r="G624">
            <v>1067.07</v>
          </cell>
        </row>
        <row r="625">
          <cell r="B625">
            <v>621</v>
          </cell>
          <cell r="C625">
            <v>1172.8700000000033</v>
          </cell>
          <cell r="D625">
            <v>1642.02</v>
          </cell>
          <cell r="F625">
            <v>763.42000000000735</v>
          </cell>
          <cell r="G625">
            <v>1068.79</v>
          </cell>
        </row>
        <row r="626">
          <cell r="B626">
            <v>622</v>
          </cell>
          <cell r="C626">
            <v>1174.7600000000034</v>
          </cell>
          <cell r="D626">
            <v>1644.66</v>
          </cell>
          <cell r="F626">
            <v>764.65000000000737</v>
          </cell>
          <cell r="G626">
            <v>1070.51</v>
          </cell>
        </row>
        <row r="627">
          <cell r="B627">
            <v>623</v>
          </cell>
          <cell r="C627">
            <v>1176.6500000000035</v>
          </cell>
          <cell r="D627">
            <v>1647.31</v>
          </cell>
          <cell r="F627">
            <v>765.88000000000739</v>
          </cell>
          <cell r="G627">
            <v>1072.23</v>
          </cell>
        </row>
        <row r="628">
          <cell r="B628">
            <v>624</v>
          </cell>
          <cell r="C628">
            <v>1178.5400000000036</v>
          </cell>
          <cell r="D628">
            <v>1649.96</v>
          </cell>
          <cell r="F628">
            <v>767.1100000000074</v>
          </cell>
          <cell r="G628">
            <v>1073.95</v>
          </cell>
        </row>
        <row r="629">
          <cell r="B629">
            <v>625</v>
          </cell>
          <cell r="C629">
            <v>1180.4300000000037</v>
          </cell>
          <cell r="D629">
            <v>1652.6</v>
          </cell>
          <cell r="F629">
            <v>768.34000000000742</v>
          </cell>
          <cell r="G629">
            <v>1075.68</v>
          </cell>
        </row>
        <row r="630">
          <cell r="B630">
            <v>626</v>
          </cell>
          <cell r="C630">
            <v>1182.3200000000038</v>
          </cell>
          <cell r="D630">
            <v>1655.25</v>
          </cell>
          <cell r="F630">
            <v>769.57000000000744</v>
          </cell>
          <cell r="G630">
            <v>1077.4000000000001</v>
          </cell>
        </row>
        <row r="631">
          <cell r="B631">
            <v>627</v>
          </cell>
          <cell r="C631">
            <v>1184.2100000000039</v>
          </cell>
          <cell r="D631">
            <v>1657.89</v>
          </cell>
          <cell r="F631">
            <v>770.80000000000746</v>
          </cell>
          <cell r="G631">
            <v>1079.1199999999999</v>
          </cell>
        </row>
        <row r="632">
          <cell r="B632">
            <v>628</v>
          </cell>
          <cell r="C632">
            <v>1186.100000000004</v>
          </cell>
          <cell r="D632">
            <v>1660.54</v>
          </cell>
          <cell r="F632">
            <v>772.03000000000748</v>
          </cell>
          <cell r="G632">
            <v>1080.8399999999999</v>
          </cell>
        </row>
        <row r="633">
          <cell r="B633">
            <v>629</v>
          </cell>
          <cell r="C633">
            <v>1187.9900000000041</v>
          </cell>
          <cell r="D633">
            <v>1663.19</v>
          </cell>
          <cell r="F633">
            <v>773.26000000000749</v>
          </cell>
          <cell r="G633">
            <v>1082.56</v>
          </cell>
        </row>
        <row r="634">
          <cell r="B634">
            <v>630</v>
          </cell>
          <cell r="C634">
            <v>1189.8800000000042</v>
          </cell>
          <cell r="D634">
            <v>1665.83</v>
          </cell>
          <cell r="F634">
            <v>774.49000000000751</v>
          </cell>
          <cell r="G634">
            <v>1084.29</v>
          </cell>
        </row>
        <row r="635">
          <cell r="B635">
            <v>631</v>
          </cell>
          <cell r="C635">
            <v>1191.7700000000043</v>
          </cell>
          <cell r="D635">
            <v>1668.48</v>
          </cell>
          <cell r="F635">
            <v>775.72000000000753</v>
          </cell>
          <cell r="G635">
            <v>1086.01</v>
          </cell>
        </row>
        <row r="636">
          <cell r="B636">
            <v>632</v>
          </cell>
          <cell r="C636">
            <v>1193.6600000000044</v>
          </cell>
          <cell r="D636">
            <v>1671.12</v>
          </cell>
          <cell r="F636">
            <v>776.95000000000755</v>
          </cell>
          <cell r="G636">
            <v>1087.73</v>
          </cell>
        </row>
        <row r="637">
          <cell r="B637">
            <v>633</v>
          </cell>
          <cell r="C637">
            <v>1195.5500000000045</v>
          </cell>
          <cell r="D637">
            <v>1673.77</v>
          </cell>
          <cell r="F637">
            <v>778.18000000000757</v>
          </cell>
          <cell r="G637">
            <v>1089.45</v>
          </cell>
        </row>
        <row r="638">
          <cell r="B638">
            <v>634</v>
          </cell>
          <cell r="C638">
            <v>1197.4400000000046</v>
          </cell>
          <cell r="D638">
            <v>1676.42</v>
          </cell>
          <cell r="F638">
            <v>779.41000000000759</v>
          </cell>
          <cell r="G638">
            <v>1091.17</v>
          </cell>
        </row>
        <row r="639">
          <cell r="B639">
            <v>635</v>
          </cell>
          <cell r="C639">
            <v>1199.3300000000047</v>
          </cell>
          <cell r="D639">
            <v>1679.06</v>
          </cell>
          <cell r="F639">
            <v>780.6400000000076</v>
          </cell>
          <cell r="G639">
            <v>1092.9000000000001</v>
          </cell>
        </row>
        <row r="640">
          <cell r="B640">
            <v>636</v>
          </cell>
          <cell r="C640">
            <v>1201.2200000000048</v>
          </cell>
          <cell r="D640">
            <v>1681.71</v>
          </cell>
          <cell r="F640">
            <v>781.87000000000762</v>
          </cell>
          <cell r="G640">
            <v>1094.6199999999999</v>
          </cell>
        </row>
        <row r="641">
          <cell r="B641">
            <v>637</v>
          </cell>
          <cell r="C641">
            <v>1203.1100000000049</v>
          </cell>
          <cell r="D641">
            <v>1684.35</v>
          </cell>
          <cell r="F641">
            <v>783.10000000000764</v>
          </cell>
          <cell r="G641">
            <v>1096.3399999999999</v>
          </cell>
        </row>
        <row r="642">
          <cell r="B642">
            <v>638</v>
          </cell>
          <cell r="C642">
            <v>1205.000000000005</v>
          </cell>
          <cell r="D642">
            <v>1687</v>
          </cell>
          <cell r="F642">
            <v>784.33000000000766</v>
          </cell>
          <cell r="G642">
            <v>1098.06</v>
          </cell>
        </row>
        <row r="643">
          <cell r="B643">
            <v>639</v>
          </cell>
          <cell r="C643">
            <v>1206.8900000000051</v>
          </cell>
          <cell r="D643">
            <v>1689.65</v>
          </cell>
          <cell r="F643">
            <v>785.56000000000768</v>
          </cell>
          <cell r="G643">
            <v>1099.78</v>
          </cell>
        </row>
        <row r="644">
          <cell r="B644">
            <v>640</v>
          </cell>
          <cell r="C644">
            <v>1208.7800000000052</v>
          </cell>
          <cell r="D644">
            <v>1692.29</v>
          </cell>
          <cell r="F644">
            <v>786.79000000000769</v>
          </cell>
          <cell r="G644">
            <v>1101.51</v>
          </cell>
        </row>
        <row r="645">
          <cell r="B645">
            <v>641</v>
          </cell>
          <cell r="C645">
            <v>1210.6700000000053</v>
          </cell>
          <cell r="D645">
            <v>1694.94</v>
          </cell>
          <cell r="F645">
            <v>788.02000000000771</v>
          </cell>
          <cell r="G645">
            <v>1103.23</v>
          </cell>
        </row>
        <row r="646">
          <cell r="B646">
            <v>642</v>
          </cell>
          <cell r="C646">
            <v>1212.5600000000054</v>
          </cell>
          <cell r="D646">
            <v>1697.58</v>
          </cell>
          <cell r="F646">
            <v>789.25000000000773</v>
          </cell>
          <cell r="G646">
            <v>1104.95</v>
          </cell>
        </row>
        <row r="647">
          <cell r="B647">
            <v>643</v>
          </cell>
          <cell r="C647">
            <v>1214.4500000000055</v>
          </cell>
          <cell r="D647">
            <v>1700.23</v>
          </cell>
          <cell r="F647">
            <v>790.48000000000775</v>
          </cell>
          <cell r="G647">
            <v>1106.67</v>
          </cell>
        </row>
        <row r="648">
          <cell r="B648">
            <v>644</v>
          </cell>
          <cell r="C648">
            <v>1216.3400000000056</v>
          </cell>
          <cell r="D648">
            <v>1702.88</v>
          </cell>
          <cell r="F648">
            <v>791.71000000000777</v>
          </cell>
          <cell r="G648">
            <v>1108.3900000000001</v>
          </cell>
        </row>
        <row r="649">
          <cell r="B649">
            <v>645</v>
          </cell>
          <cell r="C649">
            <v>1218.2300000000057</v>
          </cell>
          <cell r="D649">
            <v>1705.52</v>
          </cell>
          <cell r="F649">
            <v>792.94000000000779</v>
          </cell>
          <cell r="G649">
            <v>1110.1199999999999</v>
          </cell>
        </row>
        <row r="650">
          <cell r="B650">
            <v>646</v>
          </cell>
          <cell r="C650">
            <v>1220.1200000000058</v>
          </cell>
          <cell r="D650">
            <v>1708.17</v>
          </cell>
          <cell r="F650">
            <v>794.1700000000078</v>
          </cell>
          <cell r="G650">
            <v>1111.8399999999999</v>
          </cell>
        </row>
        <row r="651">
          <cell r="B651">
            <v>647</v>
          </cell>
          <cell r="C651">
            <v>1222.0100000000059</v>
          </cell>
          <cell r="D651">
            <v>1710.81</v>
          </cell>
          <cell r="F651">
            <v>795.40000000000782</v>
          </cell>
          <cell r="G651">
            <v>1113.56</v>
          </cell>
        </row>
        <row r="652">
          <cell r="B652">
            <v>648</v>
          </cell>
          <cell r="C652">
            <v>1223.900000000006</v>
          </cell>
          <cell r="D652">
            <v>1713.46</v>
          </cell>
          <cell r="F652">
            <v>796.63000000000784</v>
          </cell>
          <cell r="G652">
            <v>1115.28</v>
          </cell>
        </row>
        <row r="653">
          <cell r="B653">
            <v>649</v>
          </cell>
          <cell r="C653">
            <v>1225.7900000000061</v>
          </cell>
          <cell r="D653">
            <v>1716.11</v>
          </cell>
          <cell r="F653">
            <v>797.86000000000786</v>
          </cell>
          <cell r="G653">
            <v>1117</v>
          </cell>
        </row>
        <row r="654">
          <cell r="B654">
            <v>650</v>
          </cell>
          <cell r="C654">
            <v>1227.6800000000062</v>
          </cell>
          <cell r="D654">
            <v>1718.75</v>
          </cell>
          <cell r="F654">
            <v>799.09000000000788</v>
          </cell>
          <cell r="G654">
            <v>1118.73</v>
          </cell>
        </row>
        <row r="655">
          <cell r="B655">
            <v>651</v>
          </cell>
          <cell r="C655">
            <v>1229.5700000000063</v>
          </cell>
          <cell r="D655">
            <v>1721.4</v>
          </cell>
          <cell r="F655">
            <v>800.32000000000789</v>
          </cell>
          <cell r="G655">
            <v>1120.45</v>
          </cell>
        </row>
        <row r="656">
          <cell r="B656">
            <v>652</v>
          </cell>
          <cell r="C656">
            <v>1231.4600000000064</v>
          </cell>
          <cell r="D656">
            <v>1724.04</v>
          </cell>
          <cell r="F656">
            <v>801.55000000000791</v>
          </cell>
          <cell r="G656">
            <v>1122.17</v>
          </cell>
        </row>
        <row r="657">
          <cell r="B657">
            <v>653</v>
          </cell>
          <cell r="C657">
            <v>1233.3500000000065</v>
          </cell>
          <cell r="D657">
            <v>1726.69</v>
          </cell>
          <cell r="F657">
            <v>802.78000000000793</v>
          </cell>
          <cell r="G657">
            <v>1123.8900000000001</v>
          </cell>
        </row>
        <row r="658">
          <cell r="B658">
            <v>654</v>
          </cell>
          <cell r="C658">
            <v>1235.2400000000066</v>
          </cell>
          <cell r="D658">
            <v>1729.34</v>
          </cell>
          <cell r="F658">
            <v>804.01000000000795</v>
          </cell>
          <cell r="G658">
            <v>1125.6099999999999</v>
          </cell>
        </row>
        <row r="659">
          <cell r="B659">
            <v>655</v>
          </cell>
          <cell r="C659">
            <v>1237.1300000000067</v>
          </cell>
          <cell r="D659">
            <v>1731.98</v>
          </cell>
          <cell r="F659">
            <v>805.24000000000797</v>
          </cell>
          <cell r="G659">
            <v>1127.3399999999999</v>
          </cell>
        </row>
        <row r="660">
          <cell r="B660">
            <v>656</v>
          </cell>
          <cell r="C660">
            <v>1239.0200000000068</v>
          </cell>
          <cell r="D660">
            <v>1734.63</v>
          </cell>
          <cell r="F660">
            <v>806.47000000000799</v>
          </cell>
          <cell r="G660">
            <v>1129.06</v>
          </cell>
        </row>
        <row r="661">
          <cell r="B661">
            <v>657</v>
          </cell>
          <cell r="C661">
            <v>1240.9100000000069</v>
          </cell>
          <cell r="D661">
            <v>1737.27</v>
          </cell>
          <cell r="F661">
            <v>807.700000000008</v>
          </cell>
          <cell r="G661">
            <v>1130.78</v>
          </cell>
        </row>
        <row r="662">
          <cell r="B662">
            <v>658</v>
          </cell>
          <cell r="C662">
            <v>1242.800000000007</v>
          </cell>
          <cell r="D662">
            <v>1739.92</v>
          </cell>
          <cell r="F662">
            <v>808.93000000000802</v>
          </cell>
          <cell r="G662">
            <v>1132.5</v>
          </cell>
        </row>
        <row r="663">
          <cell r="B663">
            <v>659</v>
          </cell>
          <cell r="C663">
            <v>1244.6900000000071</v>
          </cell>
          <cell r="D663">
            <v>1742.57</v>
          </cell>
          <cell r="F663">
            <v>810.16000000000804</v>
          </cell>
          <cell r="G663">
            <v>1134.22</v>
          </cell>
        </row>
        <row r="664">
          <cell r="B664">
            <v>660</v>
          </cell>
          <cell r="C664">
            <v>1246.5800000000072</v>
          </cell>
          <cell r="D664">
            <v>1745.21</v>
          </cell>
          <cell r="F664">
            <v>811.39000000000806</v>
          </cell>
          <cell r="G664">
            <v>1135.95</v>
          </cell>
        </row>
        <row r="665">
          <cell r="B665">
            <v>661</v>
          </cell>
          <cell r="C665">
            <v>1248.4700000000073</v>
          </cell>
          <cell r="D665">
            <v>1747.86</v>
          </cell>
          <cell r="F665">
            <v>812.62000000000808</v>
          </cell>
          <cell r="G665">
            <v>1137.67</v>
          </cell>
        </row>
        <row r="666">
          <cell r="B666">
            <v>662</v>
          </cell>
          <cell r="C666">
            <v>1250.3600000000074</v>
          </cell>
          <cell r="D666">
            <v>1750.5</v>
          </cell>
          <cell r="F666">
            <v>813.85000000000809</v>
          </cell>
          <cell r="G666">
            <v>1139.3900000000001</v>
          </cell>
        </row>
        <row r="667">
          <cell r="B667">
            <v>663</v>
          </cell>
          <cell r="C667">
            <v>1252.2500000000075</v>
          </cell>
          <cell r="D667">
            <v>1753.15</v>
          </cell>
          <cell r="F667">
            <v>815.08000000000811</v>
          </cell>
          <cell r="G667">
            <v>1141.1099999999999</v>
          </cell>
        </row>
        <row r="668">
          <cell r="B668">
            <v>664</v>
          </cell>
          <cell r="C668">
            <v>1254.1400000000076</v>
          </cell>
          <cell r="D668">
            <v>1755.8</v>
          </cell>
          <cell r="F668">
            <v>816.31000000000813</v>
          </cell>
          <cell r="G668">
            <v>1142.83</v>
          </cell>
        </row>
        <row r="669">
          <cell r="B669">
            <v>665</v>
          </cell>
          <cell r="C669">
            <v>1256.0300000000077</v>
          </cell>
          <cell r="D669">
            <v>1758.44</v>
          </cell>
          <cell r="F669">
            <v>817.54000000000815</v>
          </cell>
          <cell r="G669">
            <v>1144.56</v>
          </cell>
        </row>
        <row r="670">
          <cell r="B670">
            <v>666</v>
          </cell>
          <cell r="C670">
            <v>1257.9200000000078</v>
          </cell>
          <cell r="D670">
            <v>1761.09</v>
          </cell>
          <cell r="F670">
            <v>818.77000000000817</v>
          </cell>
          <cell r="G670">
            <v>1146.28</v>
          </cell>
        </row>
        <row r="671">
          <cell r="B671">
            <v>667</v>
          </cell>
          <cell r="C671">
            <v>1259.8100000000079</v>
          </cell>
          <cell r="D671">
            <v>1763.73</v>
          </cell>
          <cell r="F671">
            <v>820.00000000000819</v>
          </cell>
          <cell r="G671">
            <v>1148</v>
          </cell>
        </row>
        <row r="672">
          <cell r="B672">
            <v>668</v>
          </cell>
          <cell r="C672">
            <v>1261.700000000008</v>
          </cell>
          <cell r="D672">
            <v>1766.38</v>
          </cell>
          <cell r="F672">
            <v>821.2300000000082</v>
          </cell>
          <cell r="G672">
            <v>1149.72</v>
          </cell>
        </row>
        <row r="673">
          <cell r="B673">
            <v>669</v>
          </cell>
          <cell r="C673">
            <v>1263.5900000000081</v>
          </cell>
          <cell r="D673">
            <v>1769.03</v>
          </cell>
          <cell r="F673">
            <v>822.46000000000822</v>
          </cell>
          <cell r="G673">
            <v>1151.44</v>
          </cell>
        </row>
        <row r="674">
          <cell r="B674">
            <v>670</v>
          </cell>
          <cell r="C674">
            <v>1265.4800000000082</v>
          </cell>
          <cell r="D674">
            <v>1771.67</v>
          </cell>
          <cell r="F674">
            <v>823.69000000000824</v>
          </cell>
          <cell r="G674">
            <v>1153.17</v>
          </cell>
        </row>
        <row r="675">
          <cell r="B675">
            <v>671</v>
          </cell>
          <cell r="C675">
            <v>1267.3700000000083</v>
          </cell>
          <cell r="D675">
            <v>1774.32</v>
          </cell>
          <cell r="F675">
            <v>824.92000000000826</v>
          </cell>
          <cell r="G675">
            <v>1154.8900000000001</v>
          </cell>
        </row>
        <row r="676">
          <cell r="B676">
            <v>672</v>
          </cell>
          <cell r="C676">
            <v>1269.2600000000084</v>
          </cell>
          <cell r="D676">
            <v>1776.96</v>
          </cell>
          <cell r="F676">
            <v>826.15000000000828</v>
          </cell>
          <cell r="G676">
            <v>1156.6099999999999</v>
          </cell>
        </row>
        <row r="677">
          <cell r="B677">
            <v>673</v>
          </cell>
          <cell r="C677">
            <v>1271.1500000000085</v>
          </cell>
          <cell r="D677">
            <v>1779.61</v>
          </cell>
          <cell r="F677">
            <v>827.38000000000829</v>
          </cell>
          <cell r="G677">
            <v>1158.33</v>
          </cell>
        </row>
        <row r="678">
          <cell r="B678">
            <v>674</v>
          </cell>
          <cell r="C678">
            <v>1273.0400000000086</v>
          </cell>
          <cell r="D678">
            <v>1782.26</v>
          </cell>
          <cell r="F678">
            <v>828.61000000000831</v>
          </cell>
          <cell r="G678">
            <v>1160.05</v>
          </cell>
        </row>
        <row r="679">
          <cell r="B679">
            <v>675</v>
          </cell>
          <cell r="C679">
            <v>1274.9300000000087</v>
          </cell>
          <cell r="D679">
            <v>1784.9</v>
          </cell>
          <cell r="F679">
            <v>829.84000000000833</v>
          </cell>
          <cell r="G679">
            <v>1161.78</v>
          </cell>
        </row>
        <row r="680">
          <cell r="B680">
            <v>676</v>
          </cell>
          <cell r="C680">
            <v>1276.8200000000088</v>
          </cell>
          <cell r="D680">
            <v>1787.55</v>
          </cell>
          <cell r="F680">
            <v>831.07000000000835</v>
          </cell>
          <cell r="G680">
            <v>1163.5</v>
          </cell>
        </row>
        <row r="681">
          <cell r="B681">
            <v>677</v>
          </cell>
          <cell r="C681">
            <v>1278.7100000000089</v>
          </cell>
          <cell r="D681">
            <v>1790.19</v>
          </cell>
          <cell r="F681">
            <v>832.30000000000837</v>
          </cell>
          <cell r="G681">
            <v>1165.22</v>
          </cell>
        </row>
        <row r="682">
          <cell r="B682">
            <v>678</v>
          </cell>
          <cell r="C682">
            <v>1280.600000000009</v>
          </cell>
          <cell r="D682">
            <v>1792.84</v>
          </cell>
          <cell r="F682">
            <v>833.53000000000839</v>
          </cell>
          <cell r="G682">
            <v>1166.94</v>
          </cell>
        </row>
        <row r="683">
          <cell r="B683">
            <v>679</v>
          </cell>
          <cell r="C683">
            <v>1282.4900000000091</v>
          </cell>
          <cell r="D683">
            <v>1795.49</v>
          </cell>
          <cell r="F683">
            <v>834.7600000000084</v>
          </cell>
          <cell r="G683">
            <v>1168.6600000000001</v>
          </cell>
        </row>
        <row r="684">
          <cell r="B684">
            <v>680</v>
          </cell>
          <cell r="C684">
            <v>1284.3800000000092</v>
          </cell>
          <cell r="D684">
            <v>1798.13</v>
          </cell>
          <cell r="F684">
            <v>835.99000000000842</v>
          </cell>
          <cell r="G684">
            <v>1170.3900000000001</v>
          </cell>
        </row>
        <row r="685">
          <cell r="B685">
            <v>681</v>
          </cell>
          <cell r="C685">
            <v>1286.2700000000093</v>
          </cell>
          <cell r="D685">
            <v>1800.78</v>
          </cell>
          <cell r="F685">
            <v>837.22000000000844</v>
          </cell>
          <cell r="G685">
            <v>1172.1099999999999</v>
          </cell>
        </row>
        <row r="686">
          <cell r="B686">
            <v>682</v>
          </cell>
          <cell r="C686">
            <v>1288.1600000000094</v>
          </cell>
          <cell r="D686">
            <v>1803.42</v>
          </cell>
          <cell r="F686">
            <v>838.45000000000846</v>
          </cell>
          <cell r="G686">
            <v>1173.83</v>
          </cell>
        </row>
        <row r="687">
          <cell r="B687">
            <v>683</v>
          </cell>
          <cell r="C687">
            <v>1290.0500000000095</v>
          </cell>
          <cell r="D687">
            <v>1806.07</v>
          </cell>
          <cell r="F687">
            <v>839.68000000000848</v>
          </cell>
          <cell r="G687">
            <v>1175.55</v>
          </cell>
        </row>
        <row r="688">
          <cell r="B688">
            <v>684</v>
          </cell>
          <cell r="C688">
            <v>1291.9400000000096</v>
          </cell>
          <cell r="D688">
            <v>1808.72</v>
          </cell>
          <cell r="F688">
            <v>840.91000000000849</v>
          </cell>
          <cell r="G688">
            <v>1177.27</v>
          </cell>
        </row>
        <row r="689">
          <cell r="B689">
            <v>685</v>
          </cell>
          <cell r="C689">
            <v>1293.8300000000097</v>
          </cell>
          <cell r="D689">
            <v>1811.36</v>
          </cell>
          <cell r="F689">
            <v>842.14000000000851</v>
          </cell>
          <cell r="G689">
            <v>1179</v>
          </cell>
        </row>
        <row r="690">
          <cell r="B690">
            <v>686</v>
          </cell>
          <cell r="C690">
            <v>1295.7200000000098</v>
          </cell>
          <cell r="D690">
            <v>1814.01</v>
          </cell>
          <cell r="F690">
            <v>843.37000000000853</v>
          </cell>
          <cell r="G690">
            <v>1180.72</v>
          </cell>
        </row>
        <row r="691">
          <cell r="B691">
            <v>687</v>
          </cell>
          <cell r="C691">
            <v>1297.6100000000099</v>
          </cell>
          <cell r="D691">
            <v>1816.65</v>
          </cell>
          <cell r="F691">
            <v>844.60000000000855</v>
          </cell>
          <cell r="G691">
            <v>1182.44</v>
          </cell>
        </row>
        <row r="692">
          <cell r="B692">
            <v>688</v>
          </cell>
          <cell r="C692">
            <v>1299.50000000001</v>
          </cell>
          <cell r="D692">
            <v>1819.3</v>
          </cell>
          <cell r="F692">
            <v>845.83000000000857</v>
          </cell>
          <cell r="G692">
            <v>1184.1600000000001</v>
          </cell>
        </row>
        <row r="693">
          <cell r="B693">
            <v>689</v>
          </cell>
          <cell r="C693">
            <v>1301.3900000000101</v>
          </cell>
          <cell r="D693">
            <v>1821.95</v>
          </cell>
          <cell r="F693">
            <v>847.06000000000859</v>
          </cell>
          <cell r="G693">
            <v>1185.8800000000001</v>
          </cell>
        </row>
        <row r="694">
          <cell r="B694">
            <v>690</v>
          </cell>
          <cell r="C694">
            <v>1303.2800000000102</v>
          </cell>
          <cell r="D694">
            <v>1824.59</v>
          </cell>
          <cell r="F694">
            <v>848.2900000000086</v>
          </cell>
          <cell r="G694">
            <v>1187.6099999999999</v>
          </cell>
        </row>
        <row r="695">
          <cell r="B695">
            <v>691</v>
          </cell>
          <cell r="C695">
            <v>1305.1700000000103</v>
          </cell>
          <cell r="D695">
            <v>1827.24</v>
          </cell>
          <cell r="F695">
            <v>849.52000000000862</v>
          </cell>
          <cell r="G695">
            <v>1189.33</v>
          </cell>
        </row>
        <row r="696">
          <cell r="B696">
            <v>692</v>
          </cell>
          <cell r="C696">
            <v>1307.0600000000104</v>
          </cell>
          <cell r="D696">
            <v>1829.88</v>
          </cell>
          <cell r="F696">
            <v>850.75000000000864</v>
          </cell>
          <cell r="G696">
            <v>1191.05</v>
          </cell>
        </row>
        <row r="697">
          <cell r="B697">
            <v>693</v>
          </cell>
          <cell r="C697">
            <v>1308.9500000000105</v>
          </cell>
          <cell r="D697">
            <v>1832.53</v>
          </cell>
          <cell r="F697">
            <v>851.98000000000866</v>
          </cell>
          <cell r="G697">
            <v>1192.77</v>
          </cell>
        </row>
        <row r="698">
          <cell r="B698">
            <v>694</v>
          </cell>
          <cell r="C698">
            <v>1310.8400000000106</v>
          </cell>
          <cell r="D698">
            <v>1835.18</v>
          </cell>
          <cell r="F698">
            <v>853.21000000000868</v>
          </cell>
          <cell r="G698">
            <v>1194.49</v>
          </cell>
        </row>
        <row r="699">
          <cell r="B699">
            <v>695</v>
          </cell>
          <cell r="C699">
            <v>1312.7300000000107</v>
          </cell>
          <cell r="D699">
            <v>1837.82</v>
          </cell>
          <cell r="F699">
            <v>854.44000000000869</v>
          </cell>
          <cell r="G699">
            <v>1196.22</v>
          </cell>
        </row>
        <row r="700">
          <cell r="B700">
            <v>696</v>
          </cell>
          <cell r="C700">
            <v>1314.6200000000108</v>
          </cell>
          <cell r="D700">
            <v>1840.47</v>
          </cell>
          <cell r="F700">
            <v>855.67000000000871</v>
          </cell>
          <cell r="G700">
            <v>1197.94</v>
          </cell>
        </row>
        <row r="701">
          <cell r="B701">
            <v>697</v>
          </cell>
          <cell r="C701">
            <v>1316.5100000000109</v>
          </cell>
          <cell r="D701">
            <v>1843.11</v>
          </cell>
          <cell r="F701">
            <v>856.90000000000873</v>
          </cell>
          <cell r="G701">
            <v>1199.6600000000001</v>
          </cell>
        </row>
        <row r="702">
          <cell r="B702">
            <v>698</v>
          </cell>
          <cell r="C702">
            <v>1318.400000000011</v>
          </cell>
          <cell r="D702">
            <v>1845.76</v>
          </cell>
          <cell r="F702">
            <v>858.13000000000875</v>
          </cell>
          <cell r="G702">
            <v>1201.3800000000001</v>
          </cell>
        </row>
        <row r="703">
          <cell r="B703">
            <v>699</v>
          </cell>
          <cell r="C703">
            <v>1320.2900000000111</v>
          </cell>
          <cell r="D703">
            <v>1848.41</v>
          </cell>
          <cell r="F703">
            <v>859.36000000000877</v>
          </cell>
          <cell r="G703">
            <v>1203.0999999999999</v>
          </cell>
        </row>
        <row r="704">
          <cell r="B704">
            <v>700</v>
          </cell>
          <cell r="C704">
            <v>1322.1800000000112</v>
          </cell>
          <cell r="D704">
            <v>1851.05</v>
          </cell>
          <cell r="F704">
            <v>860.59000000000879</v>
          </cell>
          <cell r="G704">
            <v>1204.83</v>
          </cell>
        </row>
        <row r="705">
          <cell r="B705">
            <v>701</v>
          </cell>
          <cell r="C705">
            <v>1324.0700000000113</v>
          </cell>
          <cell r="D705">
            <v>1853.7</v>
          </cell>
          <cell r="F705">
            <v>861.8200000000088</v>
          </cell>
          <cell r="G705">
            <v>1206.55</v>
          </cell>
        </row>
        <row r="706">
          <cell r="B706">
            <v>702</v>
          </cell>
          <cell r="C706">
            <v>1325.9600000000114</v>
          </cell>
          <cell r="D706">
            <v>1856.34</v>
          </cell>
          <cell r="F706">
            <v>863.05000000000882</v>
          </cell>
          <cell r="G706">
            <v>1208.27</v>
          </cell>
        </row>
        <row r="707">
          <cell r="B707">
            <v>703</v>
          </cell>
          <cell r="C707">
            <v>1327.8500000000115</v>
          </cell>
          <cell r="D707">
            <v>1858.99</v>
          </cell>
          <cell r="F707">
            <v>864.28000000000884</v>
          </cell>
          <cell r="G707">
            <v>1209.99</v>
          </cell>
        </row>
        <row r="708">
          <cell r="B708">
            <v>704</v>
          </cell>
          <cell r="C708">
            <v>1329.7400000000116</v>
          </cell>
          <cell r="D708">
            <v>1861.64</v>
          </cell>
          <cell r="F708">
            <v>865.51000000000886</v>
          </cell>
          <cell r="G708">
            <v>1211.71</v>
          </cell>
        </row>
        <row r="709">
          <cell r="B709">
            <v>705</v>
          </cell>
          <cell r="C709">
            <v>1331.6300000000117</v>
          </cell>
          <cell r="D709">
            <v>1864.28</v>
          </cell>
          <cell r="F709">
            <v>866.74000000000888</v>
          </cell>
          <cell r="G709">
            <v>1213.44</v>
          </cell>
        </row>
        <row r="710">
          <cell r="B710">
            <v>706</v>
          </cell>
          <cell r="C710">
            <v>1333.5200000000118</v>
          </cell>
          <cell r="D710">
            <v>1866.93</v>
          </cell>
          <cell r="F710">
            <v>867.97000000000889</v>
          </cell>
          <cell r="G710">
            <v>1215.1600000000001</v>
          </cell>
        </row>
        <row r="711">
          <cell r="B711">
            <v>707</v>
          </cell>
          <cell r="C711">
            <v>1335.4100000000119</v>
          </cell>
          <cell r="D711">
            <v>1869.57</v>
          </cell>
          <cell r="F711">
            <v>869.20000000000891</v>
          </cell>
          <cell r="G711">
            <v>1216.8800000000001</v>
          </cell>
        </row>
        <row r="712">
          <cell r="B712">
            <v>708</v>
          </cell>
          <cell r="C712">
            <v>1337.300000000012</v>
          </cell>
          <cell r="D712">
            <v>1872.22</v>
          </cell>
          <cell r="F712">
            <v>870.43000000000893</v>
          </cell>
          <cell r="G712">
            <v>1218.5999999999999</v>
          </cell>
        </row>
        <row r="713">
          <cell r="B713">
            <v>709</v>
          </cell>
          <cell r="C713">
            <v>1339.1900000000121</v>
          </cell>
          <cell r="D713">
            <v>1874.87</v>
          </cell>
          <cell r="F713">
            <v>871.66000000000895</v>
          </cell>
          <cell r="G713">
            <v>1220.32</v>
          </cell>
        </row>
        <row r="714">
          <cell r="B714">
            <v>710</v>
          </cell>
          <cell r="C714">
            <v>1341.0800000000122</v>
          </cell>
          <cell r="D714">
            <v>1877.51</v>
          </cell>
          <cell r="F714">
            <v>872.89000000000897</v>
          </cell>
          <cell r="G714">
            <v>1222.05</v>
          </cell>
        </row>
        <row r="715">
          <cell r="B715">
            <v>711</v>
          </cell>
          <cell r="C715">
            <v>1342.9700000000123</v>
          </cell>
          <cell r="D715">
            <v>1880.16</v>
          </cell>
          <cell r="F715">
            <v>874.12000000000899</v>
          </cell>
          <cell r="G715">
            <v>1223.77</v>
          </cell>
        </row>
        <row r="716">
          <cell r="B716">
            <v>712</v>
          </cell>
          <cell r="C716">
            <v>1344.8600000000124</v>
          </cell>
          <cell r="D716">
            <v>1882.8</v>
          </cell>
          <cell r="F716">
            <v>875.350000000009</v>
          </cell>
          <cell r="G716">
            <v>1225.49</v>
          </cell>
        </row>
        <row r="717">
          <cell r="B717">
            <v>713</v>
          </cell>
          <cell r="C717">
            <v>1346.7500000000125</v>
          </cell>
          <cell r="D717">
            <v>1885.45</v>
          </cell>
          <cell r="F717">
            <v>876.58000000000902</v>
          </cell>
          <cell r="G717">
            <v>1227.21</v>
          </cell>
        </row>
        <row r="718">
          <cell r="B718">
            <v>714</v>
          </cell>
          <cell r="C718">
            <v>1348.6400000000126</v>
          </cell>
          <cell r="D718">
            <v>1888.1</v>
          </cell>
          <cell r="F718">
            <v>877.81000000000904</v>
          </cell>
          <cell r="G718">
            <v>1228.93</v>
          </cell>
        </row>
        <row r="719">
          <cell r="B719">
            <v>715</v>
          </cell>
          <cell r="C719">
            <v>1350.5300000000127</v>
          </cell>
          <cell r="D719">
            <v>1890.74</v>
          </cell>
          <cell r="F719">
            <v>879.04000000000906</v>
          </cell>
          <cell r="G719">
            <v>1230.6600000000001</v>
          </cell>
        </row>
        <row r="720">
          <cell r="B720">
            <v>716</v>
          </cell>
          <cell r="C720">
            <v>1352.4200000000128</v>
          </cell>
          <cell r="D720">
            <v>1893.39</v>
          </cell>
          <cell r="F720">
            <v>880.27000000000908</v>
          </cell>
          <cell r="G720">
            <v>1232.3800000000001</v>
          </cell>
        </row>
        <row r="721">
          <cell r="B721">
            <v>717</v>
          </cell>
          <cell r="C721">
            <v>1354.3100000000129</v>
          </cell>
          <cell r="D721">
            <v>1896.03</v>
          </cell>
          <cell r="F721">
            <v>881.50000000000909</v>
          </cell>
          <cell r="G721">
            <v>1234.0999999999999</v>
          </cell>
        </row>
        <row r="722">
          <cell r="B722">
            <v>718</v>
          </cell>
          <cell r="C722">
            <v>1356.200000000013</v>
          </cell>
          <cell r="D722">
            <v>1898.68</v>
          </cell>
          <cell r="F722">
            <v>882.73000000000911</v>
          </cell>
          <cell r="G722">
            <v>1235.82</v>
          </cell>
        </row>
        <row r="723">
          <cell r="B723">
            <v>719</v>
          </cell>
          <cell r="C723">
            <v>1358.0900000000131</v>
          </cell>
          <cell r="D723">
            <v>1901.33</v>
          </cell>
          <cell r="F723">
            <v>883.96000000000913</v>
          </cell>
          <cell r="G723">
            <v>1237.54</v>
          </cell>
        </row>
        <row r="724">
          <cell r="B724">
            <v>720</v>
          </cell>
          <cell r="C724">
            <v>1359.9800000000132</v>
          </cell>
          <cell r="D724">
            <v>1903.97</v>
          </cell>
          <cell r="F724">
            <v>885.19000000000915</v>
          </cell>
          <cell r="G724">
            <v>1239.27</v>
          </cell>
        </row>
        <row r="725">
          <cell r="B725">
            <v>721</v>
          </cell>
          <cell r="C725">
            <v>1361.8700000000133</v>
          </cell>
          <cell r="D725">
            <v>1906.62</v>
          </cell>
          <cell r="F725">
            <v>886.42000000000917</v>
          </cell>
          <cell r="G725">
            <v>1240.99</v>
          </cell>
        </row>
        <row r="726">
          <cell r="B726">
            <v>722</v>
          </cell>
          <cell r="C726">
            <v>1363.7600000000134</v>
          </cell>
          <cell r="D726">
            <v>1909.26</v>
          </cell>
          <cell r="F726">
            <v>887.65000000000919</v>
          </cell>
          <cell r="G726">
            <v>1242.71</v>
          </cell>
        </row>
        <row r="727">
          <cell r="B727">
            <v>723</v>
          </cell>
          <cell r="C727">
            <v>1365.6500000000135</v>
          </cell>
          <cell r="D727">
            <v>1911.91</v>
          </cell>
          <cell r="F727">
            <v>888.8800000000092</v>
          </cell>
          <cell r="G727">
            <v>1244.43</v>
          </cell>
        </row>
        <row r="728">
          <cell r="B728">
            <v>724</v>
          </cell>
          <cell r="C728">
            <v>1367.5400000000136</v>
          </cell>
          <cell r="D728">
            <v>1914.56</v>
          </cell>
          <cell r="F728">
            <v>890.11000000000922</v>
          </cell>
          <cell r="G728">
            <v>1246.1500000000001</v>
          </cell>
        </row>
        <row r="729">
          <cell r="B729">
            <v>725</v>
          </cell>
          <cell r="C729">
            <v>1369.4300000000137</v>
          </cell>
          <cell r="D729">
            <v>1917.2</v>
          </cell>
          <cell r="F729">
            <v>891.34000000000924</v>
          </cell>
          <cell r="G729">
            <v>1247.8800000000001</v>
          </cell>
        </row>
        <row r="730">
          <cell r="B730">
            <v>726</v>
          </cell>
          <cell r="C730">
            <v>1371.3200000000138</v>
          </cell>
          <cell r="D730">
            <v>1919.85</v>
          </cell>
          <cell r="F730">
            <v>892.57000000000926</v>
          </cell>
          <cell r="G730">
            <v>1249.5999999999999</v>
          </cell>
        </row>
        <row r="731">
          <cell r="B731">
            <v>727</v>
          </cell>
          <cell r="C731">
            <v>1373.2100000000139</v>
          </cell>
          <cell r="D731">
            <v>1922.49</v>
          </cell>
          <cell r="F731">
            <v>893.80000000000928</v>
          </cell>
          <cell r="G731">
            <v>1251.32</v>
          </cell>
        </row>
        <row r="732">
          <cell r="B732">
            <v>728</v>
          </cell>
          <cell r="C732">
            <v>1375.100000000014</v>
          </cell>
          <cell r="D732">
            <v>1925.14</v>
          </cell>
          <cell r="F732">
            <v>895.0300000000093</v>
          </cell>
          <cell r="G732">
            <v>1253.04</v>
          </cell>
        </row>
        <row r="733">
          <cell r="B733">
            <v>729</v>
          </cell>
          <cell r="C733">
            <v>1376.9900000000141</v>
          </cell>
          <cell r="D733">
            <v>1927.79</v>
          </cell>
          <cell r="F733">
            <v>896.26000000000931</v>
          </cell>
          <cell r="G733">
            <v>1254.76</v>
          </cell>
        </row>
        <row r="734">
          <cell r="B734">
            <v>730</v>
          </cell>
          <cell r="C734">
            <v>1378.8800000000142</v>
          </cell>
          <cell r="D734">
            <v>1930.43</v>
          </cell>
          <cell r="F734">
            <v>897.49000000000933</v>
          </cell>
          <cell r="G734">
            <v>1256.49</v>
          </cell>
        </row>
        <row r="735">
          <cell r="B735">
            <v>731</v>
          </cell>
          <cell r="C735">
            <v>1380.7700000000143</v>
          </cell>
          <cell r="D735">
            <v>1933.08</v>
          </cell>
          <cell r="F735">
            <v>898.72000000000935</v>
          </cell>
          <cell r="G735">
            <v>1258.21</v>
          </cell>
        </row>
        <row r="736">
          <cell r="B736">
            <v>732</v>
          </cell>
          <cell r="C736">
            <v>1382.6600000000144</v>
          </cell>
          <cell r="D736">
            <v>1935.72</v>
          </cell>
          <cell r="F736">
            <v>899.95000000000937</v>
          </cell>
          <cell r="G736">
            <v>1259.93</v>
          </cell>
        </row>
        <row r="737">
          <cell r="B737">
            <v>733</v>
          </cell>
          <cell r="C737">
            <v>1384.5500000000145</v>
          </cell>
          <cell r="D737">
            <v>1938.37</v>
          </cell>
          <cell r="F737">
            <v>901.18000000000939</v>
          </cell>
          <cell r="G737">
            <v>1261.6500000000001</v>
          </cell>
        </row>
        <row r="738">
          <cell r="B738">
            <v>734</v>
          </cell>
          <cell r="C738">
            <v>1386.4400000000146</v>
          </cell>
          <cell r="D738">
            <v>1941.02</v>
          </cell>
          <cell r="F738">
            <v>902.4100000000094</v>
          </cell>
          <cell r="G738">
            <v>1263.3699999999999</v>
          </cell>
        </row>
        <row r="739">
          <cell r="B739">
            <v>735</v>
          </cell>
          <cell r="C739">
            <v>1388.3300000000147</v>
          </cell>
          <cell r="D739">
            <v>1943.66</v>
          </cell>
          <cell r="F739">
            <v>903.64000000000942</v>
          </cell>
          <cell r="G739">
            <v>1265.0999999999999</v>
          </cell>
        </row>
        <row r="740">
          <cell r="B740">
            <v>736</v>
          </cell>
          <cell r="C740">
            <v>1390.2200000000148</v>
          </cell>
          <cell r="D740">
            <v>1946.31</v>
          </cell>
          <cell r="F740">
            <v>904.87000000000944</v>
          </cell>
          <cell r="G740">
            <v>1266.82</v>
          </cell>
        </row>
        <row r="741">
          <cell r="B741">
            <v>737</v>
          </cell>
          <cell r="C741">
            <v>1392.1100000000149</v>
          </cell>
          <cell r="D741">
            <v>1948.95</v>
          </cell>
          <cell r="F741">
            <v>906.10000000000946</v>
          </cell>
          <cell r="G741">
            <v>1268.54</v>
          </cell>
        </row>
        <row r="742">
          <cell r="B742">
            <v>738</v>
          </cell>
          <cell r="C742">
            <v>1394.000000000015</v>
          </cell>
          <cell r="D742">
            <v>1951.6</v>
          </cell>
          <cell r="F742">
            <v>907.33000000000948</v>
          </cell>
          <cell r="G742">
            <v>1270.26</v>
          </cell>
        </row>
        <row r="743">
          <cell r="B743">
            <v>739</v>
          </cell>
          <cell r="C743">
            <v>1395.8900000000151</v>
          </cell>
          <cell r="D743">
            <v>1954.25</v>
          </cell>
          <cell r="F743">
            <v>908.5600000000095</v>
          </cell>
          <cell r="G743">
            <v>1271.98</v>
          </cell>
        </row>
        <row r="744">
          <cell r="B744">
            <v>740</v>
          </cell>
          <cell r="C744">
            <v>1397.7800000000152</v>
          </cell>
          <cell r="D744">
            <v>1956.89</v>
          </cell>
          <cell r="F744">
            <v>909.79000000000951</v>
          </cell>
          <cell r="G744">
            <v>1273.71</v>
          </cell>
        </row>
        <row r="745">
          <cell r="B745">
            <v>741</v>
          </cell>
          <cell r="C745">
            <v>1399.6700000000153</v>
          </cell>
          <cell r="D745">
            <v>1959.54</v>
          </cell>
          <cell r="F745">
            <v>911.02000000000953</v>
          </cell>
          <cell r="G745">
            <v>1275.43</v>
          </cell>
        </row>
        <row r="746">
          <cell r="B746">
            <v>742</v>
          </cell>
          <cell r="C746">
            <v>1401.5600000000154</v>
          </cell>
          <cell r="D746">
            <v>1962.18</v>
          </cell>
          <cell r="F746">
            <v>912.25000000000955</v>
          </cell>
          <cell r="G746">
            <v>1277.1500000000001</v>
          </cell>
        </row>
        <row r="747">
          <cell r="B747">
            <v>743</v>
          </cell>
          <cell r="C747">
            <v>1403.4500000000155</v>
          </cell>
          <cell r="D747">
            <v>1964.83</v>
          </cell>
          <cell r="F747">
            <v>913.48000000000957</v>
          </cell>
          <cell r="G747">
            <v>1278.8699999999999</v>
          </cell>
        </row>
        <row r="748">
          <cell r="B748">
            <v>744</v>
          </cell>
          <cell r="C748">
            <v>1405.3400000000156</v>
          </cell>
          <cell r="D748">
            <v>1967.48</v>
          </cell>
          <cell r="F748">
            <v>914.71000000000959</v>
          </cell>
          <cell r="G748">
            <v>1280.5899999999999</v>
          </cell>
        </row>
        <row r="749">
          <cell r="B749">
            <v>745</v>
          </cell>
          <cell r="C749">
            <v>1407.2300000000157</v>
          </cell>
          <cell r="D749">
            <v>1970.12</v>
          </cell>
          <cell r="F749">
            <v>915.9400000000096</v>
          </cell>
          <cell r="G749">
            <v>1282.32</v>
          </cell>
        </row>
        <row r="750">
          <cell r="B750">
            <v>746</v>
          </cell>
          <cell r="C750">
            <v>1409.1200000000158</v>
          </cell>
          <cell r="D750">
            <v>1972.77</v>
          </cell>
          <cell r="F750">
            <v>917.17000000000962</v>
          </cell>
          <cell r="G750">
            <v>1284.04</v>
          </cell>
        </row>
        <row r="751">
          <cell r="B751">
            <v>747</v>
          </cell>
          <cell r="C751">
            <v>1411.0100000000159</v>
          </cell>
          <cell r="D751">
            <v>1975.41</v>
          </cell>
          <cell r="F751">
            <v>918.40000000000964</v>
          </cell>
          <cell r="G751">
            <v>1285.76</v>
          </cell>
        </row>
        <row r="752">
          <cell r="B752">
            <v>748</v>
          </cell>
          <cell r="C752">
            <v>1412.900000000016</v>
          </cell>
          <cell r="D752">
            <v>1978.06</v>
          </cell>
          <cell r="F752">
            <v>919.63000000000966</v>
          </cell>
          <cell r="G752">
            <v>1287.48</v>
          </cell>
        </row>
        <row r="753">
          <cell r="B753">
            <v>749</v>
          </cell>
          <cell r="C753">
            <v>1414.7900000000161</v>
          </cell>
          <cell r="D753">
            <v>1980.71</v>
          </cell>
          <cell r="F753">
            <v>920.86000000000968</v>
          </cell>
          <cell r="G753">
            <v>1289.2</v>
          </cell>
        </row>
        <row r="754">
          <cell r="B754">
            <v>750</v>
          </cell>
          <cell r="C754">
            <v>1416.6800000000162</v>
          </cell>
          <cell r="D754">
            <v>1983.35</v>
          </cell>
          <cell r="F754">
            <v>922.0900000000097</v>
          </cell>
          <cell r="G754">
            <v>1290.93</v>
          </cell>
        </row>
        <row r="755">
          <cell r="B755">
            <v>751</v>
          </cell>
          <cell r="C755">
            <v>1418.5700000000163</v>
          </cell>
          <cell r="D755">
            <v>1986</v>
          </cell>
          <cell r="F755">
            <v>923.32000000000971</v>
          </cell>
          <cell r="G755">
            <v>1292.6500000000001</v>
          </cell>
        </row>
        <row r="756">
          <cell r="B756">
            <v>752</v>
          </cell>
          <cell r="C756">
            <v>1420.4600000000164</v>
          </cell>
          <cell r="D756">
            <v>1988.64</v>
          </cell>
          <cell r="F756">
            <v>924.55000000000973</v>
          </cell>
          <cell r="G756">
            <v>1294.3699999999999</v>
          </cell>
        </row>
        <row r="757">
          <cell r="B757">
            <v>753</v>
          </cell>
          <cell r="C757">
            <v>1422.3500000000165</v>
          </cell>
          <cell r="D757">
            <v>1991.29</v>
          </cell>
          <cell r="F757">
            <v>925.78000000000975</v>
          </cell>
          <cell r="G757">
            <v>1296.0899999999999</v>
          </cell>
        </row>
        <row r="758">
          <cell r="B758">
            <v>754</v>
          </cell>
          <cell r="C758">
            <v>1424.2400000000166</v>
          </cell>
          <cell r="D758">
            <v>1993.94</v>
          </cell>
          <cell r="F758">
            <v>927.01000000000977</v>
          </cell>
          <cell r="G758">
            <v>1297.81</v>
          </cell>
        </row>
        <row r="759">
          <cell r="B759">
            <v>755</v>
          </cell>
          <cell r="C759">
            <v>1426.1300000000167</v>
          </cell>
          <cell r="D759">
            <v>1996.58</v>
          </cell>
          <cell r="F759">
            <v>928.24000000000979</v>
          </cell>
          <cell r="G759">
            <v>1299.54</v>
          </cell>
        </row>
        <row r="760">
          <cell r="B760">
            <v>756</v>
          </cell>
          <cell r="C760">
            <v>1428.0200000000168</v>
          </cell>
          <cell r="D760">
            <v>1999.23</v>
          </cell>
          <cell r="F760">
            <v>929.4700000000098</v>
          </cell>
          <cell r="G760">
            <v>1301.26</v>
          </cell>
        </row>
        <row r="761">
          <cell r="B761">
            <v>757</v>
          </cell>
          <cell r="C761">
            <v>1429.9100000000169</v>
          </cell>
          <cell r="D761">
            <v>2001.87</v>
          </cell>
          <cell r="F761">
            <v>930.70000000000982</v>
          </cell>
          <cell r="G761">
            <v>1302.98</v>
          </cell>
        </row>
        <row r="762">
          <cell r="B762">
            <v>758</v>
          </cell>
          <cell r="C762">
            <v>1431.800000000017</v>
          </cell>
          <cell r="D762">
            <v>2004.52</v>
          </cell>
          <cell r="F762">
            <v>931.93000000000984</v>
          </cell>
          <cell r="G762">
            <v>1304.7</v>
          </cell>
        </row>
        <row r="763">
          <cell r="B763">
            <v>759</v>
          </cell>
          <cell r="C763">
            <v>1433.6900000000171</v>
          </cell>
          <cell r="D763">
            <v>2007.17</v>
          </cell>
          <cell r="F763">
            <v>933.16000000000986</v>
          </cell>
          <cell r="G763">
            <v>1306.42</v>
          </cell>
        </row>
        <row r="764">
          <cell r="B764">
            <v>760</v>
          </cell>
          <cell r="C764">
            <v>1435.5800000000172</v>
          </cell>
          <cell r="D764">
            <v>2009.81</v>
          </cell>
          <cell r="F764">
            <v>934.39000000000988</v>
          </cell>
          <cell r="G764">
            <v>1308.1500000000001</v>
          </cell>
        </row>
        <row r="765">
          <cell r="B765">
            <v>761</v>
          </cell>
          <cell r="C765">
            <v>1437.4700000000173</v>
          </cell>
          <cell r="D765">
            <v>2012.46</v>
          </cell>
          <cell r="F765">
            <v>935.6200000000099</v>
          </cell>
          <cell r="G765">
            <v>1309.8699999999999</v>
          </cell>
        </row>
        <row r="766">
          <cell r="B766">
            <v>762</v>
          </cell>
          <cell r="C766">
            <v>1439.3600000000174</v>
          </cell>
          <cell r="D766">
            <v>2015.1</v>
          </cell>
          <cell r="F766">
            <v>936.85000000000991</v>
          </cell>
          <cell r="G766">
            <v>1311.59</v>
          </cell>
        </row>
        <row r="767">
          <cell r="B767">
            <v>763</v>
          </cell>
          <cell r="C767">
            <v>1441.2500000000175</v>
          </cell>
          <cell r="D767">
            <v>2017.75</v>
          </cell>
          <cell r="F767">
            <v>938.08000000000993</v>
          </cell>
          <cell r="G767">
            <v>1313.31</v>
          </cell>
        </row>
        <row r="768">
          <cell r="B768">
            <v>764</v>
          </cell>
          <cell r="C768">
            <v>1443.1400000000176</v>
          </cell>
          <cell r="D768">
            <v>2020.4</v>
          </cell>
          <cell r="F768">
            <v>939.31000000000995</v>
          </cell>
          <cell r="G768">
            <v>1315.03</v>
          </cell>
        </row>
        <row r="769">
          <cell r="B769">
            <v>765</v>
          </cell>
          <cell r="C769">
            <v>1445.0300000000177</v>
          </cell>
          <cell r="D769">
            <v>2023.04</v>
          </cell>
          <cell r="F769">
            <v>940.54000000000997</v>
          </cell>
          <cell r="G769">
            <v>1316.76</v>
          </cell>
        </row>
        <row r="770">
          <cell r="B770">
            <v>766</v>
          </cell>
          <cell r="C770">
            <v>1446.9200000000178</v>
          </cell>
          <cell r="D770">
            <v>2025.69</v>
          </cell>
          <cell r="F770">
            <v>941.77000000000999</v>
          </cell>
          <cell r="G770">
            <v>1318.48</v>
          </cell>
        </row>
        <row r="771">
          <cell r="B771">
            <v>767</v>
          </cell>
          <cell r="C771">
            <v>1448.8100000000179</v>
          </cell>
          <cell r="D771">
            <v>2028.33</v>
          </cell>
          <cell r="F771">
            <v>943.00000000001</v>
          </cell>
          <cell r="G771">
            <v>1320.2</v>
          </cell>
        </row>
        <row r="772">
          <cell r="B772">
            <v>768</v>
          </cell>
          <cell r="C772">
            <v>1450.700000000018</v>
          </cell>
          <cell r="D772">
            <v>2030.98</v>
          </cell>
          <cell r="F772">
            <v>944.23000000001002</v>
          </cell>
          <cell r="G772">
            <v>1321.92</v>
          </cell>
        </row>
        <row r="773">
          <cell r="B773">
            <v>769</v>
          </cell>
          <cell r="C773">
            <v>1452.5900000000181</v>
          </cell>
          <cell r="D773">
            <v>2033.63</v>
          </cell>
          <cell r="F773">
            <v>945.46000000001004</v>
          </cell>
          <cell r="G773">
            <v>1323.64</v>
          </cell>
        </row>
        <row r="774">
          <cell r="B774">
            <v>770</v>
          </cell>
          <cell r="C774">
            <v>1454.4800000000182</v>
          </cell>
          <cell r="D774">
            <v>2036.27</v>
          </cell>
          <cell r="F774">
            <v>946.69000000001006</v>
          </cell>
          <cell r="G774">
            <v>1325.37</v>
          </cell>
        </row>
        <row r="775">
          <cell r="B775">
            <v>771</v>
          </cell>
          <cell r="C775">
            <v>1456.3700000000183</v>
          </cell>
          <cell r="D775">
            <v>2038.92</v>
          </cell>
          <cell r="F775">
            <v>947.92000000001008</v>
          </cell>
          <cell r="G775">
            <v>1327.09</v>
          </cell>
        </row>
        <row r="776">
          <cell r="B776">
            <v>772</v>
          </cell>
          <cell r="C776">
            <v>1458.2600000000184</v>
          </cell>
          <cell r="D776">
            <v>2041.56</v>
          </cell>
          <cell r="F776">
            <v>949.1500000000101</v>
          </cell>
          <cell r="G776">
            <v>1328.81</v>
          </cell>
        </row>
        <row r="777">
          <cell r="B777">
            <v>773</v>
          </cell>
          <cell r="C777">
            <v>1460.1500000000185</v>
          </cell>
          <cell r="D777">
            <v>2044.21</v>
          </cell>
          <cell r="F777">
            <v>950.38000000001011</v>
          </cell>
          <cell r="G777">
            <v>1330.53</v>
          </cell>
        </row>
        <row r="778">
          <cell r="B778">
            <v>774</v>
          </cell>
          <cell r="C778">
            <v>1462.0400000000186</v>
          </cell>
          <cell r="D778">
            <v>2046.86</v>
          </cell>
          <cell r="F778">
            <v>951.61000000001013</v>
          </cell>
          <cell r="G778">
            <v>1332.25</v>
          </cell>
        </row>
        <row r="779">
          <cell r="B779">
            <v>775</v>
          </cell>
          <cell r="C779">
            <v>1463.9300000000187</v>
          </cell>
          <cell r="D779">
            <v>2049.5</v>
          </cell>
          <cell r="F779">
            <v>952.84000000001015</v>
          </cell>
          <cell r="G779">
            <v>1333.98</v>
          </cell>
        </row>
        <row r="780">
          <cell r="B780">
            <v>776</v>
          </cell>
          <cell r="C780">
            <v>1465.8200000000188</v>
          </cell>
          <cell r="D780">
            <v>2052.15</v>
          </cell>
          <cell r="F780">
            <v>954.07000000001017</v>
          </cell>
          <cell r="G780">
            <v>1335.7</v>
          </cell>
        </row>
        <row r="781">
          <cell r="B781">
            <v>777</v>
          </cell>
          <cell r="C781">
            <v>1467.7100000000189</v>
          </cell>
          <cell r="D781">
            <v>2054.79</v>
          </cell>
          <cell r="F781">
            <v>955.30000000001019</v>
          </cell>
          <cell r="G781">
            <v>1337.42</v>
          </cell>
        </row>
        <row r="782">
          <cell r="B782">
            <v>778</v>
          </cell>
          <cell r="C782">
            <v>1469.600000000019</v>
          </cell>
          <cell r="D782">
            <v>2057.44</v>
          </cell>
          <cell r="F782">
            <v>956.5300000000102</v>
          </cell>
          <cell r="G782">
            <v>1339.14</v>
          </cell>
        </row>
        <row r="783">
          <cell r="B783">
            <v>779</v>
          </cell>
          <cell r="C783">
            <v>1471.4900000000191</v>
          </cell>
          <cell r="D783">
            <v>2060.09</v>
          </cell>
          <cell r="F783">
            <v>957.76000000001022</v>
          </cell>
          <cell r="G783">
            <v>1340.86</v>
          </cell>
        </row>
        <row r="784">
          <cell r="B784">
            <v>780</v>
          </cell>
          <cell r="C784">
            <v>1473.3800000000192</v>
          </cell>
          <cell r="D784">
            <v>2062.73</v>
          </cell>
          <cell r="F784">
            <v>958.99000000001024</v>
          </cell>
          <cell r="G784">
            <v>1342.59</v>
          </cell>
        </row>
        <row r="785">
          <cell r="B785">
            <v>781</v>
          </cell>
          <cell r="C785">
            <v>1475.2700000000193</v>
          </cell>
          <cell r="D785">
            <v>2065.38</v>
          </cell>
          <cell r="F785">
            <v>960.22000000001026</v>
          </cell>
          <cell r="G785">
            <v>1344.31</v>
          </cell>
        </row>
        <row r="786">
          <cell r="B786">
            <v>782</v>
          </cell>
          <cell r="C786">
            <v>1477.1600000000194</v>
          </cell>
          <cell r="D786">
            <v>2068.02</v>
          </cell>
          <cell r="F786">
            <v>961.45000000001028</v>
          </cell>
          <cell r="G786">
            <v>1346.03</v>
          </cell>
        </row>
        <row r="787">
          <cell r="B787">
            <v>783</v>
          </cell>
          <cell r="C787">
            <v>1479.0500000000195</v>
          </cell>
          <cell r="D787">
            <v>2070.67</v>
          </cell>
          <cell r="F787">
            <v>962.6800000000103</v>
          </cell>
          <cell r="G787">
            <v>1347.75</v>
          </cell>
        </row>
        <row r="788">
          <cell r="B788">
            <v>784</v>
          </cell>
          <cell r="C788">
            <v>1480.9400000000196</v>
          </cell>
          <cell r="D788">
            <v>2073.3200000000002</v>
          </cell>
          <cell r="F788">
            <v>963.91000000001031</v>
          </cell>
          <cell r="G788">
            <v>1349.47</v>
          </cell>
        </row>
        <row r="789">
          <cell r="B789">
            <v>785</v>
          </cell>
          <cell r="C789">
            <v>1482.8300000000197</v>
          </cell>
          <cell r="D789">
            <v>2075.96</v>
          </cell>
          <cell r="F789">
            <v>965.14000000001033</v>
          </cell>
          <cell r="G789">
            <v>1351.2</v>
          </cell>
        </row>
        <row r="790">
          <cell r="B790">
            <v>786</v>
          </cell>
          <cell r="C790">
            <v>1484.7200000000198</v>
          </cell>
          <cell r="D790">
            <v>2078.61</v>
          </cell>
          <cell r="F790">
            <v>966.37000000001035</v>
          </cell>
          <cell r="G790">
            <v>1352.92</v>
          </cell>
        </row>
        <row r="791">
          <cell r="B791">
            <v>787</v>
          </cell>
          <cell r="C791">
            <v>1486.6100000000199</v>
          </cell>
          <cell r="D791">
            <v>2081.25</v>
          </cell>
          <cell r="F791">
            <v>967.60000000001037</v>
          </cell>
          <cell r="G791">
            <v>1354.64</v>
          </cell>
        </row>
        <row r="792">
          <cell r="B792">
            <v>788</v>
          </cell>
          <cell r="C792">
            <v>1488.50000000002</v>
          </cell>
          <cell r="D792">
            <v>2083.9</v>
          </cell>
          <cell r="F792">
            <v>968.83000000001039</v>
          </cell>
          <cell r="G792">
            <v>1356.36</v>
          </cell>
        </row>
        <row r="793">
          <cell r="B793">
            <v>789</v>
          </cell>
          <cell r="C793">
            <v>1490.3900000000201</v>
          </cell>
          <cell r="D793">
            <v>2086.5500000000002</v>
          </cell>
          <cell r="F793">
            <v>970.0600000000104</v>
          </cell>
          <cell r="G793">
            <v>1358.08</v>
          </cell>
        </row>
        <row r="794">
          <cell r="B794">
            <v>790</v>
          </cell>
          <cell r="C794">
            <v>1492.2800000000202</v>
          </cell>
          <cell r="D794">
            <v>2089.19</v>
          </cell>
          <cell r="F794">
            <v>971.29000000001042</v>
          </cell>
          <cell r="G794">
            <v>1359.81</v>
          </cell>
        </row>
        <row r="795">
          <cell r="B795">
            <v>791</v>
          </cell>
          <cell r="C795">
            <v>1494.1700000000203</v>
          </cell>
          <cell r="D795">
            <v>2091.84</v>
          </cell>
          <cell r="F795">
            <v>972.52000000001044</v>
          </cell>
          <cell r="G795">
            <v>1361.53</v>
          </cell>
        </row>
        <row r="796">
          <cell r="B796">
            <v>792</v>
          </cell>
          <cell r="C796">
            <v>1496.0600000000204</v>
          </cell>
          <cell r="D796">
            <v>2094.48</v>
          </cell>
          <cell r="F796">
            <v>973.75000000001046</v>
          </cell>
          <cell r="G796">
            <v>1363.25</v>
          </cell>
        </row>
        <row r="797">
          <cell r="B797">
            <v>793</v>
          </cell>
          <cell r="C797">
            <v>1497.9500000000205</v>
          </cell>
          <cell r="D797">
            <v>2097.13</v>
          </cell>
          <cell r="F797">
            <v>974.98000000001048</v>
          </cell>
          <cell r="G797">
            <v>1364.97</v>
          </cell>
        </row>
        <row r="798">
          <cell r="B798">
            <v>794</v>
          </cell>
          <cell r="C798">
            <v>1499.8400000000206</v>
          </cell>
          <cell r="D798">
            <v>2099.7800000000002</v>
          </cell>
          <cell r="F798">
            <v>976.2100000000105</v>
          </cell>
          <cell r="G798">
            <v>1366.69</v>
          </cell>
        </row>
        <row r="799">
          <cell r="B799">
            <v>795</v>
          </cell>
          <cell r="C799">
            <v>1501.7300000000207</v>
          </cell>
          <cell r="D799">
            <v>2102.42</v>
          </cell>
          <cell r="F799">
            <v>977.44000000001051</v>
          </cell>
          <cell r="G799">
            <v>1368.42</v>
          </cell>
        </row>
        <row r="800">
          <cell r="B800">
            <v>796</v>
          </cell>
          <cell r="C800">
            <v>1503.6200000000208</v>
          </cell>
          <cell r="D800">
            <v>2105.0700000000002</v>
          </cell>
          <cell r="F800">
            <v>978.67000000001053</v>
          </cell>
          <cell r="G800">
            <v>1370.14</v>
          </cell>
        </row>
        <row r="801">
          <cell r="B801">
            <v>797</v>
          </cell>
          <cell r="C801">
            <v>1505.5100000000209</v>
          </cell>
          <cell r="D801">
            <v>2107.71</v>
          </cell>
          <cell r="F801">
            <v>979.90000000001055</v>
          </cell>
          <cell r="G801">
            <v>1371.86</v>
          </cell>
        </row>
        <row r="802">
          <cell r="B802">
            <v>798</v>
          </cell>
          <cell r="C802">
            <v>1507.400000000021</v>
          </cell>
          <cell r="D802">
            <v>2110.36</v>
          </cell>
          <cell r="F802">
            <v>981.13000000001057</v>
          </cell>
          <cell r="G802">
            <v>1373.58</v>
          </cell>
        </row>
        <row r="803">
          <cell r="B803">
            <v>799</v>
          </cell>
          <cell r="C803">
            <v>1509.2900000000211</v>
          </cell>
          <cell r="D803">
            <v>2113.0100000000002</v>
          </cell>
          <cell r="F803">
            <v>982.36000000001059</v>
          </cell>
          <cell r="G803">
            <v>1375.3</v>
          </cell>
        </row>
        <row r="804">
          <cell r="B804">
            <v>800</v>
          </cell>
          <cell r="C804">
            <v>1511.1800000000212</v>
          </cell>
          <cell r="D804">
            <v>2115.65</v>
          </cell>
          <cell r="F804">
            <v>983.5900000000106</v>
          </cell>
          <cell r="G804">
            <v>1377.03</v>
          </cell>
        </row>
        <row r="805">
          <cell r="B805">
            <v>801</v>
          </cell>
          <cell r="C805">
            <v>1513.0700000000213</v>
          </cell>
          <cell r="D805">
            <v>2118.3000000000002</v>
          </cell>
          <cell r="F805">
            <v>984.82000000001062</v>
          </cell>
          <cell r="G805">
            <v>1378.75</v>
          </cell>
        </row>
        <row r="806">
          <cell r="B806">
            <v>802</v>
          </cell>
          <cell r="C806">
            <v>1514.9600000000214</v>
          </cell>
          <cell r="D806">
            <v>2120.94</v>
          </cell>
          <cell r="F806">
            <v>986.05000000001064</v>
          </cell>
          <cell r="G806">
            <v>1380.47</v>
          </cell>
        </row>
        <row r="807">
          <cell r="B807">
            <v>803</v>
          </cell>
          <cell r="C807">
            <v>1516.8500000000215</v>
          </cell>
          <cell r="D807">
            <v>2123.59</v>
          </cell>
          <cell r="F807">
            <v>987.28000000001066</v>
          </cell>
          <cell r="G807">
            <v>1382.19</v>
          </cell>
        </row>
        <row r="808">
          <cell r="B808">
            <v>804</v>
          </cell>
          <cell r="C808">
            <v>1518.7400000000216</v>
          </cell>
          <cell r="D808">
            <v>2126.2399999999998</v>
          </cell>
          <cell r="F808">
            <v>988.51000000001068</v>
          </cell>
          <cell r="G808">
            <v>1383.91</v>
          </cell>
        </row>
        <row r="809">
          <cell r="B809">
            <v>805</v>
          </cell>
          <cell r="C809">
            <v>1520.6300000000217</v>
          </cell>
          <cell r="D809">
            <v>2128.88</v>
          </cell>
          <cell r="F809">
            <v>989.7400000000107</v>
          </cell>
          <cell r="G809">
            <v>1385.64</v>
          </cell>
        </row>
        <row r="810">
          <cell r="B810">
            <v>806</v>
          </cell>
          <cell r="C810">
            <v>1522.5200000000218</v>
          </cell>
          <cell r="D810">
            <v>2131.5300000000002</v>
          </cell>
          <cell r="F810">
            <v>990.97000000001071</v>
          </cell>
          <cell r="G810">
            <v>1387.36</v>
          </cell>
        </row>
        <row r="811">
          <cell r="B811">
            <v>807</v>
          </cell>
          <cell r="C811">
            <v>1524.4100000000219</v>
          </cell>
          <cell r="D811">
            <v>2134.17</v>
          </cell>
          <cell r="F811">
            <v>992.20000000001073</v>
          </cell>
          <cell r="G811">
            <v>1389.08</v>
          </cell>
        </row>
        <row r="812">
          <cell r="B812">
            <v>808</v>
          </cell>
          <cell r="C812">
            <v>1526.300000000022</v>
          </cell>
          <cell r="D812">
            <v>2136.8200000000002</v>
          </cell>
          <cell r="F812">
            <v>993.43000000001075</v>
          </cell>
          <cell r="G812">
            <v>1390.8</v>
          </cell>
        </row>
        <row r="813">
          <cell r="B813">
            <v>809</v>
          </cell>
          <cell r="C813">
            <v>1528.1900000000221</v>
          </cell>
          <cell r="D813">
            <v>2139.4699999999998</v>
          </cell>
          <cell r="F813">
            <v>994.66000000001077</v>
          </cell>
          <cell r="G813">
            <v>1392.52</v>
          </cell>
        </row>
        <row r="814">
          <cell r="B814">
            <v>810</v>
          </cell>
          <cell r="C814">
            <v>1530.0800000000222</v>
          </cell>
          <cell r="D814">
            <v>2142.11</v>
          </cell>
          <cell r="F814">
            <v>995.89000000001079</v>
          </cell>
          <cell r="G814">
            <v>1394.25</v>
          </cell>
        </row>
        <row r="815">
          <cell r="B815">
            <v>811</v>
          </cell>
          <cell r="C815">
            <v>1531.9700000000223</v>
          </cell>
          <cell r="D815">
            <v>2144.7600000000002</v>
          </cell>
          <cell r="F815">
            <v>997.1200000000108</v>
          </cell>
          <cell r="G815">
            <v>1395.97</v>
          </cell>
        </row>
        <row r="816">
          <cell r="B816">
            <v>812</v>
          </cell>
          <cell r="C816">
            <v>1533.8600000000224</v>
          </cell>
          <cell r="D816">
            <v>2147.4</v>
          </cell>
          <cell r="F816">
            <v>998.35000000001082</v>
          </cell>
          <cell r="G816">
            <v>1397.69</v>
          </cell>
        </row>
        <row r="817">
          <cell r="B817">
            <v>813</v>
          </cell>
          <cell r="C817">
            <v>1535.7500000000225</v>
          </cell>
          <cell r="D817">
            <v>2150.0500000000002</v>
          </cell>
          <cell r="F817">
            <v>999.58000000001084</v>
          </cell>
          <cell r="G817">
            <v>1399.41</v>
          </cell>
        </row>
        <row r="818">
          <cell r="B818">
            <v>814</v>
          </cell>
          <cell r="C818">
            <v>1537.6400000000226</v>
          </cell>
          <cell r="D818">
            <v>2152.6999999999998</v>
          </cell>
          <cell r="F818">
            <v>1000.8100000000109</v>
          </cell>
          <cell r="G818">
            <v>1401.13</v>
          </cell>
        </row>
        <row r="819">
          <cell r="B819">
            <v>815</v>
          </cell>
          <cell r="C819">
            <v>1539.5300000000227</v>
          </cell>
          <cell r="D819">
            <v>2155.34</v>
          </cell>
          <cell r="F819">
            <v>1002.0400000000109</v>
          </cell>
          <cell r="G819">
            <v>1402.86</v>
          </cell>
        </row>
        <row r="820">
          <cell r="B820">
            <v>816</v>
          </cell>
          <cell r="C820">
            <v>1541.4200000000228</v>
          </cell>
          <cell r="D820">
            <v>2157.9899999999998</v>
          </cell>
          <cell r="F820">
            <v>1003.2700000000109</v>
          </cell>
          <cell r="G820">
            <v>1404.58</v>
          </cell>
        </row>
        <row r="821">
          <cell r="B821">
            <v>817</v>
          </cell>
          <cell r="C821">
            <v>1543.3100000000229</v>
          </cell>
          <cell r="D821">
            <v>2160.63</v>
          </cell>
          <cell r="F821">
            <v>1004.5000000000109</v>
          </cell>
          <cell r="G821">
            <v>1406.3</v>
          </cell>
        </row>
        <row r="822">
          <cell r="B822">
            <v>818</v>
          </cell>
          <cell r="C822">
            <v>1545.200000000023</v>
          </cell>
          <cell r="D822">
            <v>2163.2800000000002</v>
          </cell>
          <cell r="F822">
            <v>1005.7300000000109</v>
          </cell>
          <cell r="G822">
            <v>1408.02</v>
          </cell>
        </row>
        <row r="823">
          <cell r="B823">
            <v>819</v>
          </cell>
          <cell r="C823">
            <v>1547.0900000000231</v>
          </cell>
          <cell r="D823">
            <v>2165.9299999999998</v>
          </cell>
          <cell r="F823">
            <v>1006.960000000011</v>
          </cell>
          <cell r="G823">
            <v>1409.74</v>
          </cell>
        </row>
        <row r="824">
          <cell r="B824">
            <v>820</v>
          </cell>
          <cell r="C824">
            <v>1548.9800000000232</v>
          </cell>
          <cell r="D824">
            <v>2168.5700000000002</v>
          </cell>
          <cell r="F824">
            <v>1008.190000000011</v>
          </cell>
          <cell r="G824">
            <v>1411.47</v>
          </cell>
        </row>
        <row r="825">
          <cell r="B825">
            <v>821</v>
          </cell>
          <cell r="C825">
            <v>1550.8700000000233</v>
          </cell>
          <cell r="D825">
            <v>2171.2199999999998</v>
          </cell>
          <cell r="F825">
            <v>1009.420000000011</v>
          </cell>
          <cell r="G825">
            <v>1413.19</v>
          </cell>
        </row>
        <row r="826">
          <cell r="B826">
            <v>822</v>
          </cell>
          <cell r="C826">
            <v>1552.7600000000234</v>
          </cell>
          <cell r="D826">
            <v>2173.86</v>
          </cell>
          <cell r="F826">
            <v>1010.650000000011</v>
          </cell>
          <cell r="G826">
            <v>1414.91</v>
          </cell>
        </row>
        <row r="827">
          <cell r="B827">
            <v>823</v>
          </cell>
          <cell r="C827">
            <v>1554.6500000000235</v>
          </cell>
          <cell r="D827">
            <v>2176.5100000000002</v>
          </cell>
          <cell r="F827">
            <v>1011.880000000011</v>
          </cell>
          <cell r="G827">
            <v>1416.63</v>
          </cell>
        </row>
        <row r="828">
          <cell r="B828">
            <v>824</v>
          </cell>
          <cell r="C828">
            <v>1556.5400000000236</v>
          </cell>
          <cell r="D828">
            <v>2179.16</v>
          </cell>
          <cell r="F828">
            <v>1013.110000000011</v>
          </cell>
          <cell r="G828">
            <v>1418.35</v>
          </cell>
        </row>
        <row r="829">
          <cell r="B829">
            <v>825</v>
          </cell>
          <cell r="C829">
            <v>1558.4300000000237</v>
          </cell>
          <cell r="D829">
            <v>2181.8000000000002</v>
          </cell>
          <cell r="F829">
            <v>1014.3400000000111</v>
          </cell>
          <cell r="G829">
            <v>1420.08</v>
          </cell>
        </row>
        <row r="830">
          <cell r="B830">
            <v>826</v>
          </cell>
          <cell r="C830">
            <v>1560.3200000000238</v>
          </cell>
          <cell r="D830">
            <v>2184.4499999999998</v>
          </cell>
          <cell r="F830">
            <v>1015.5700000000111</v>
          </cell>
          <cell r="G830">
            <v>1421.8</v>
          </cell>
        </row>
        <row r="831">
          <cell r="B831">
            <v>827</v>
          </cell>
          <cell r="C831">
            <v>1562.2100000000239</v>
          </cell>
          <cell r="D831">
            <v>2187.09</v>
          </cell>
          <cell r="F831">
            <v>1016.8000000000111</v>
          </cell>
          <cell r="G831">
            <v>1423.52</v>
          </cell>
        </row>
        <row r="832">
          <cell r="B832">
            <v>828</v>
          </cell>
          <cell r="C832">
            <v>1564.100000000024</v>
          </cell>
          <cell r="D832">
            <v>2189.7399999999998</v>
          </cell>
          <cell r="F832">
            <v>1018.0300000000111</v>
          </cell>
          <cell r="G832">
            <v>1425.24</v>
          </cell>
        </row>
        <row r="833">
          <cell r="B833">
            <v>829</v>
          </cell>
          <cell r="C833">
            <v>1565.9900000000241</v>
          </cell>
          <cell r="D833">
            <v>2192.39</v>
          </cell>
          <cell r="F833">
            <v>1019.2600000000111</v>
          </cell>
          <cell r="G833">
            <v>1426.96</v>
          </cell>
        </row>
        <row r="834">
          <cell r="B834">
            <v>830</v>
          </cell>
          <cell r="C834">
            <v>1567.8800000000242</v>
          </cell>
          <cell r="D834">
            <v>2195.0300000000002</v>
          </cell>
          <cell r="F834">
            <v>1020.4900000000112</v>
          </cell>
          <cell r="G834">
            <v>1428.69</v>
          </cell>
        </row>
        <row r="835">
          <cell r="B835">
            <v>831</v>
          </cell>
          <cell r="C835">
            <v>1569.7700000000243</v>
          </cell>
          <cell r="D835">
            <v>2197.6799999999998</v>
          </cell>
          <cell r="F835">
            <v>1021.7200000000112</v>
          </cell>
          <cell r="G835">
            <v>1430.41</v>
          </cell>
        </row>
        <row r="836">
          <cell r="B836">
            <v>832</v>
          </cell>
          <cell r="C836">
            <v>1571.6600000000244</v>
          </cell>
          <cell r="D836">
            <v>2200.3200000000002</v>
          </cell>
          <cell r="F836">
            <v>1022.9500000000112</v>
          </cell>
          <cell r="G836">
            <v>1432.13</v>
          </cell>
        </row>
        <row r="837">
          <cell r="B837">
            <v>833</v>
          </cell>
          <cell r="C837">
            <v>1573.5500000000245</v>
          </cell>
          <cell r="D837">
            <v>2202.9699999999998</v>
          </cell>
          <cell r="F837">
            <v>1024.1800000000112</v>
          </cell>
          <cell r="G837">
            <v>1433.85</v>
          </cell>
        </row>
        <row r="838">
          <cell r="B838">
            <v>834</v>
          </cell>
          <cell r="C838">
            <v>1575.4400000000246</v>
          </cell>
          <cell r="D838">
            <v>2205.62</v>
          </cell>
          <cell r="F838">
            <v>1025.4100000000112</v>
          </cell>
          <cell r="G838">
            <v>1435.57</v>
          </cell>
        </row>
        <row r="839">
          <cell r="B839">
            <v>835</v>
          </cell>
          <cell r="C839">
            <v>1577.3300000000247</v>
          </cell>
          <cell r="D839">
            <v>2208.2600000000002</v>
          </cell>
          <cell r="F839">
            <v>1026.6400000000112</v>
          </cell>
          <cell r="G839">
            <v>1437.3</v>
          </cell>
        </row>
        <row r="840">
          <cell r="B840">
            <v>836</v>
          </cell>
          <cell r="C840">
            <v>1579.2200000000248</v>
          </cell>
          <cell r="D840">
            <v>2210.91</v>
          </cell>
          <cell r="F840">
            <v>1027.8700000000113</v>
          </cell>
          <cell r="G840">
            <v>1439.02</v>
          </cell>
        </row>
        <row r="841">
          <cell r="B841">
            <v>837</v>
          </cell>
          <cell r="C841">
            <v>1581.1100000000249</v>
          </cell>
          <cell r="D841">
            <v>2213.5500000000002</v>
          </cell>
          <cell r="F841">
            <v>1029.1000000000113</v>
          </cell>
          <cell r="G841">
            <v>1440.74</v>
          </cell>
        </row>
        <row r="842">
          <cell r="B842">
            <v>838</v>
          </cell>
          <cell r="C842">
            <v>1583.000000000025</v>
          </cell>
          <cell r="D842">
            <v>2216.1999999999998</v>
          </cell>
          <cell r="F842">
            <v>1030.3300000000113</v>
          </cell>
          <cell r="G842">
            <v>1442.46</v>
          </cell>
        </row>
        <row r="843">
          <cell r="B843">
            <v>839</v>
          </cell>
          <cell r="C843">
            <v>1584.8900000000251</v>
          </cell>
          <cell r="D843">
            <v>2218.85</v>
          </cell>
          <cell r="F843">
            <v>1031.5600000000113</v>
          </cell>
          <cell r="G843">
            <v>1444.18</v>
          </cell>
        </row>
        <row r="844">
          <cell r="B844">
            <v>840</v>
          </cell>
          <cell r="C844">
            <v>1586.7800000000252</v>
          </cell>
          <cell r="D844">
            <v>2221.4899999999998</v>
          </cell>
          <cell r="F844">
            <v>1032.7900000000113</v>
          </cell>
          <cell r="G844">
            <v>1445.91</v>
          </cell>
        </row>
        <row r="845">
          <cell r="B845">
            <v>841</v>
          </cell>
          <cell r="C845">
            <v>1588.6700000000253</v>
          </cell>
          <cell r="D845">
            <v>2224.14</v>
          </cell>
          <cell r="F845">
            <v>1034.0200000000114</v>
          </cell>
          <cell r="G845">
            <v>1447.63</v>
          </cell>
        </row>
        <row r="846">
          <cell r="B846">
            <v>842</v>
          </cell>
          <cell r="C846">
            <v>1590.5600000000254</v>
          </cell>
          <cell r="D846">
            <v>2226.7800000000002</v>
          </cell>
          <cell r="F846">
            <v>1035.2500000000114</v>
          </cell>
          <cell r="G846">
            <v>1449.35</v>
          </cell>
        </row>
        <row r="847">
          <cell r="B847">
            <v>843</v>
          </cell>
          <cell r="C847">
            <v>1592.4500000000255</v>
          </cell>
          <cell r="D847">
            <v>2229.4299999999998</v>
          </cell>
          <cell r="F847">
            <v>1036.4800000000114</v>
          </cell>
          <cell r="G847">
            <v>1451.07</v>
          </cell>
        </row>
        <row r="848">
          <cell r="B848">
            <v>844</v>
          </cell>
          <cell r="C848">
            <v>1594.3400000000256</v>
          </cell>
          <cell r="D848">
            <v>2232.08</v>
          </cell>
          <cell r="F848">
            <v>1037.7100000000114</v>
          </cell>
          <cell r="G848">
            <v>1452.79</v>
          </cell>
        </row>
        <row r="849">
          <cell r="B849">
            <v>845</v>
          </cell>
          <cell r="C849">
            <v>1596.2300000000257</v>
          </cell>
          <cell r="D849">
            <v>2234.7199999999998</v>
          </cell>
          <cell r="F849">
            <v>1038.9400000000114</v>
          </cell>
          <cell r="G849">
            <v>1454.52</v>
          </cell>
        </row>
        <row r="850">
          <cell r="B850">
            <v>846</v>
          </cell>
          <cell r="C850">
            <v>1598.1200000000258</v>
          </cell>
          <cell r="D850">
            <v>2237.37</v>
          </cell>
          <cell r="F850">
            <v>1040.1700000000114</v>
          </cell>
          <cell r="G850">
            <v>1456.24</v>
          </cell>
        </row>
        <row r="851">
          <cell r="B851">
            <v>847</v>
          </cell>
          <cell r="C851">
            <v>1600.0100000000259</v>
          </cell>
          <cell r="D851">
            <v>2240.0100000000002</v>
          </cell>
          <cell r="F851">
            <v>1041.4000000000115</v>
          </cell>
          <cell r="G851">
            <v>1457.96</v>
          </cell>
        </row>
        <row r="852">
          <cell r="B852">
            <v>848</v>
          </cell>
          <cell r="C852">
            <v>1601.900000000026</v>
          </cell>
          <cell r="D852">
            <v>2242.66</v>
          </cell>
          <cell r="F852">
            <v>1042.6300000000115</v>
          </cell>
          <cell r="G852">
            <v>1459.68</v>
          </cell>
        </row>
        <row r="853">
          <cell r="B853">
            <v>849</v>
          </cell>
          <cell r="C853">
            <v>1603.7900000000261</v>
          </cell>
          <cell r="D853">
            <v>2245.31</v>
          </cell>
          <cell r="F853">
            <v>1043.8600000000115</v>
          </cell>
          <cell r="G853">
            <v>1461.4</v>
          </cell>
        </row>
        <row r="854">
          <cell r="B854">
            <v>850</v>
          </cell>
          <cell r="C854">
            <v>1605.6800000000262</v>
          </cell>
          <cell r="D854">
            <v>2247.9499999999998</v>
          </cell>
          <cell r="F854">
            <v>1045.0900000000115</v>
          </cell>
          <cell r="G854">
            <v>1463.13</v>
          </cell>
        </row>
        <row r="855">
          <cell r="B855">
            <v>851</v>
          </cell>
          <cell r="C855">
            <v>1607.5700000000263</v>
          </cell>
          <cell r="D855">
            <v>2250.6</v>
          </cell>
          <cell r="F855">
            <v>1046.3200000000115</v>
          </cell>
          <cell r="G855">
            <v>1464.85</v>
          </cell>
        </row>
        <row r="856">
          <cell r="B856">
            <v>852</v>
          </cell>
          <cell r="C856">
            <v>1609.4600000000264</v>
          </cell>
          <cell r="D856">
            <v>2253.2399999999998</v>
          </cell>
          <cell r="F856">
            <v>1047.5500000000116</v>
          </cell>
          <cell r="G856">
            <v>1466.57</v>
          </cell>
        </row>
        <row r="857">
          <cell r="B857">
            <v>853</v>
          </cell>
          <cell r="C857">
            <v>1611.3500000000265</v>
          </cell>
          <cell r="D857">
            <v>2255.89</v>
          </cell>
          <cell r="F857">
            <v>1048.7800000000116</v>
          </cell>
          <cell r="G857">
            <v>1468.29</v>
          </cell>
        </row>
        <row r="858">
          <cell r="B858">
            <v>854</v>
          </cell>
          <cell r="C858">
            <v>1613.2400000000266</v>
          </cell>
          <cell r="D858">
            <v>2258.54</v>
          </cell>
          <cell r="F858">
            <v>1050.0100000000116</v>
          </cell>
          <cell r="G858">
            <v>1470.01</v>
          </cell>
        </row>
        <row r="859">
          <cell r="B859">
            <v>855</v>
          </cell>
          <cell r="C859">
            <v>1615.1300000000267</v>
          </cell>
          <cell r="D859">
            <v>2261.1799999999998</v>
          </cell>
          <cell r="F859">
            <v>1051.2400000000116</v>
          </cell>
          <cell r="G859">
            <v>1471.74</v>
          </cell>
        </row>
        <row r="860">
          <cell r="B860">
            <v>856</v>
          </cell>
          <cell r="C860">
            <v>1617.0200000000268</v>
          </cell>
          <cell r="D860">
            <v>2263.83</v>
          </cell>
          <cell r="F860">
            <v>1052.4700000000116</v>
          </cell>
          <cell r="G860">
            <v>1473.46</v>
          </cell>
        </row>
        <row r="861">
          <cell r="B861">
            <v>857</v>
          </cell>
          <cell r="C861">
            <v>1618.9100000000269</v>
          </cell>
          <cell r="D861">
            <v>2266.4699999999998</v>
          </cell>
          <cell r="F861">
            <v>1053.7000000000116</v>
          </cell>
          <cell r="G861">
            <v>1475.18</v>
          </cell>
        </row>
        <row r="862">
          <cell r="B862">
            <v>858</v>
          </cell>
          <cell r="C862">
            <v>1620.800000000027</v>
          </cell>
          <cell r="D862">
            <v>2269.12</v>
          </cell>
          <cell r="F862">
            <v>1054.9300000000117</v>
          </cell>
          <cell r="G862">
            <v>1476.9</v>
          </cell>
        </row>
        <row r="863">
          <cell r="B863">
            <v>859</v>
          </cell>
          <cell r="C863">
            <v>1622.6900000000271</v>
          </cell>
          <cell r="D863">
            <v>2271.77</v>
          </cell>
          <cell r="F863">
            <v>1056.1600000000117</v>
          </cell>
          <cell r="G863">
            <v>1478.62</v>
          </cell>
        </row>
        <row r="864">
          <cell r="B864">
            <v>860</v>
          </cell>
          <cell r="C864">
            <v>1624.5800000000272</v>
          </cell>
          <cell r="D864">
            <v>2274.41</v>
          </cell>
          <cell r="F864">
            <v>1057.3900000000117</v>
          </cell>
          <cell r="G864">
            <v>1480.35</v>
          </cell>
        </row>
        <row r="865">
          <cell r="B865">
            <v>861</v>
          </cell>
          <cell r="C865">
            <v>1626.4700000000273</v>
          </cell>
          <cell r="D865">
            <v>2277.06</v>
          </cell>
          <cell r="F865">
            <v>1058.6200000000117</v>
          </cell>
          <cell r="G865">
            <v>1482.07</v>
          </cell>
        </row>
        <row r="866">
          <cell r="B866">
            <v>862</v>
          </cell>
          <cell r="C866">
            <v>1628.3600000000274</v>
          </cell>
          <cell r="D866">
            <v>2279.6999999999998</v>
          </cell>
          <cell r="F866">
            <v>1059.8500000000117</v>
          </cell>
          <cell r="G866">
            <v>1483.79</v>
          </cell>
        </row>
        <row r="867">
          <cell r="B867">
            <v>863</v>
          </cell>
          <cell r="C867">
            <v>1630.2500000000275</v>
          </cell>
          <cell r="D867">
            <v>2282.35</v>
          </cell>
          <cell r="F867">
            <v>1061.0800000000118</v>
          </cell>
          <cell r="G867">
            <v>1485.51</v>
          </cell>
        </row>
        <row r="868">
          <cell r="B868">
            <v>864</v>
          </cell>
          <cell r="C868">
            <v>1632.1400000000276</v>
          </cell>
          <cell r="D868">
            <v>2285</v>
          </cell>
          <cell r="F868">
            <v>1062.3100000000118</v>
          </cell>
          <cell r="G868">
            <v>1487.23</v>
          </cell>
        </row>
        <row r="869">
          <cell r="B869">
            <v>865</v>
          </cell>
          <cell r="C869">
            <v>1634.0300000000277</v>
          </cell>
          <cell r="D869">
            <v>2287.64</v>
          </cell>
          <cell r="F869">
            <v>1063.5400000000118</v>
          </cell>
          <cell r="G869">
            <v>1488.96</v>
          </cell>
        </row>
        <row r="870">
          <cell r="B870">
            <v>866</v>
          </cell>
          <cell r="C870">
            <v>1635.9200000000278</v>
          </cell>
          <cell r="D870">
            <v>2290.29</v>
          </cell>
          <cell r="F870">
            <v>1064.7700000000118</v>
          </cell>
          <cell r="G870">
            <v>1490.68</v>
          </cell>
        </row>
        <row r="871">
          <cell r="B871">
            <v>867</v>
          </cell>
          <cell r="C871">
            <v>1637.8100000000279</v>
          </cell>
          <cell r="D871">
            <v>2292.9299999999998</v>
          </cell>
          <cell r="F871">
            <v>1066.0000000000118</v>
          </cell>
          <cell r="G871">
            <v>1492.4</v>
          </cell>
        </row>
        <row r="872">
          <cell r="B872">
            <v>868</v>
          </cell>
          <cell r="C872">
            <v>1639.700000000028</v>
          </cell>
          <cell r="D872">
            <v>2295.58</v>
          </cell>
          <cell r="F872">
            <v>1067.2300000000118</v>
          </cell>
          <cell r="G872">
            <v>1494.12</v>
          </cell>
        </row>
        <row r="873">
          <cell r="B873">
            <v>869</v>
          </cell>
          <cell r="C873">
            <v>1641.5900000000281</v>
          </cell>
          <cell r="D873">
            <v>2298.23</v>
          </cell>
          <cell r="F873">
            <v>1068.4600000000119</v>
          </cell>
          <cell r="G873">
            <v>1495.84</v>
          </cell>
        </row>
        <row r="874">
          <cell r="B874">
            <v>870</v>
          </cell>
          <cell r="C874">
            <v>1643.4800000000282</v>
          </cell>
          <cell r="D874">
            <v>2300.87</v>
          </cell>
          <cell r="F874">
            <v>1069.6900000000119</v>
          </cell>
          <cell r="G874">
            <v>1497.57</v>
          </cell>
        </row>
        <row r="875">
          <cell r="B875">
            <v>871</v>
          </cell>
          <cell r="C875">
            <v>1645.3700000000283</v>
          </cell>
          <cell r="D875">
            <v>2303.52</v>
          </cell>
          <cell r="F875">
            <v>1070.9200000000119</v>
          </cell>
          <cell r="G875">
            <v>1499.29</v>
          </cell>
        </row>
        <row r="876">
          <cell r="B876">
            <v>872</v>
          </cell>
          <cell r="C876">
            <v>1647.2600000000284</v>
          </cell>
          <cell r="D876">
            <v>2306.16</v>
          </cell>
          <cell r="F876">
            <v>1072.1500000000119</v>
          </cell>
          <cell r="G876">
            <v>1501.01</v>
          </cell>
        </row>
        <row r="877">
          <cell r="B877">
            <v>873</v>
          </cell>
          <cell r="C877">
            <v>1649.1500000000285</v>
          </cell>
          <cell r="D877">
            <v>2308.81</v>
          </cell>
          <cell r="F877">
            <v>1073.3800000000119</v>
          </cell>
          <cell r="G877">
            <v>1502.73</v>
          </cell>
        </row>
        <row r="878">
          <cell r="B878">
            <v>874</v>
          </cell>
          <cell r="C878">
            <v>1651.0400000000286</v>
          </cell>
          <cell r="D878">
            <v>2311.46</v>
          </cell>
          <cell r="F878">
            <v>1074.610000000012</v>
          </cell>
          <cell r="G878">
            <v>1504.45</v>
          </cell>
        </row>
        <row r="879">
          <cell r="B879">
            <v>875</v>
          </cell>
          <cell r="C879">
            <v>1652.9300000000287</v>
          </cell>
          <cell r="D879">
            <v>2314.1</v>
          </cell>
          <cell r="F879">
            <v>1075.840000000012</v>
          </cell>
          <cell r="G879">
            <v>1506.18</v>
          </cell>
        </row>
        <row r="880">
          <cell r="B880">
            <v>876</v>
          </cell>
          <cell r="C880">
            <v>1654.8200000000288</v>
          </cell>
          <cell r="D880">
            <v>2316.75</v>
          </cell>
          <cell r="F880">
            <v>1077.070000000012</v>
          </cell>
          <cell r="G880">
            <v>1507.9</v>
          </cell>
        </row>
        <row r="881">
          <cell r="B881">
            <v>877</v>
          </cell>
          <cell r="C881">
            <v>1656.7100000000289</v>
          </cell>
          <cell r="D881">
            <v>2319.39</v>
          </cell>
          <cell r="F881">
            <v>1078.300000000012</v>
          </cell>
          <cell r="G881">
            <v>1509.62</v>
          </cell>
        </row>
        <row r="882">
          <cell r="B882">
            <v>878</v>
          </cell>
          <cell r="C882">
            <v>1658.600000000029</v>
          </cell>
          <cell r="D882">
            <v>2322.04</v>
          </cell>
          <cell r="F882">
            <v>1079.530000000012</v>
          </cell>
          <cell r="G882">
            <v>1511.34</v>
          </cell>
        </row>
        <row r="883">
          <cell r="B883">
            <v>879</v>
          </cell>
          <cell r="C883">
            <v>1660.4900000000291</v>
          </cell>
          <cell r="D883">
            <v>2324.69</v>
          </cell>
          <cell r="F883">
            <v>1080.760000000012</v>
          </cell>
          <cell r="G883">
            <v>1513.06</v>
          </cell>
        </row>
        <row r="884">
          <cell r="B884">
            <v>880</v>
          </cell>
          <cell r="C884">
            <v>1662.3800000000292</v>
          </cell>
          <cell r="D884">
            <v>2327.33</v>
          </cell>
          <cell r="F884">
            <v>1081.9900000000121</v>
          </cell>
          <cell r="G884">
            <v>1514.79</v>
          </cell>
        </row>
        <row r="885">
          <cell r="B885">
            <v>881</v>
          </cell>
          <cell r="C885">
            <v>1664.2700000000293</v>
          </cell>
          <cell r="D885">
            <v>2329.98</v>
          </cell>
          <cell r="F885">
            <v>1083.2200000000121</v>
          </cell>
          <cell r="G885">
            <v>1516.51</v>
          </cell>
        </row>
        <row r="886">
          <cell r="B886">
            <v>882</v>
          </cell>
          <cell r="C886">
            <v>1666.1600000000294</v>
          </cell>
          <cell r="D886">
            <v>2332.62</v>
          </cell>
          <cell r="F886">
            <v>1084.4500000000121</v>
          </cell>
          <cell r="G886">
            <v>1518.23</v>
          </cell>
        </row>
        <row r="887">
          <cell r="B887">
            <v>883</v>
          </cell>
          <cell r="C887">
            <v>1668.0500000000295</v>
          </cell>
          <cell r="D887">
            <v>2335.27</v>
          </cell>
          <cell r="F887">
            <v>1085.6800000000121</v>
          </cell>
          <cell r="G887">
            <v>1519.95</v>
          </cell>
        </row>
        <row r="888">
          <cell r="B888">
            <v>884</v>
          </cell>
          <cell r="C888">
            <v>1669.9400000000296</v>
          </cell>
          <cell r="D888">
            <v>2337.92</v>
          </cell>
          <cell r="F888">
            <v>1086.9100000000121</v>
          </cell>
          <cell r="G888">
            <v>1521.67</v>
          </cell>
        </row>
        <row r="889">
          <cell r="B889">
            <v>885</v>
          </cell>
          <cell r="C889">
            <v>1671.8300000000297</v>
          </cell>
          <cell r="D889">
            <v>2340.56</v>
          </cell>
          <cell r="F889">
            <v>1088.1400000000122</v>
          </cell>
          <cell r="G889">
            <v>1523.4</v>
          </cell>
        </row>
        <row r="890">
          <cell r="B890">
            <v>886</v>
          </cell>
          <cell r="C890">
            <v>1673.7200000000298</v>
          </cell>
          <cell r="D890">
            <v>2343.21</v>
          </cell>
          <cell r="F890">
            <v>1089.3700000000122</v>
          </cell>
          <cell r="G890">
            <v>1525.12</v>
          </cell>
        </row>
        <row r="891">
          <cell r="B891">
            <v>887</v>
          </cell>
          <cell r="C891">
            <v>1675.6100000000299</v>
          </cell>
          <cell r="D891">
            <v>2345.85</v>
          </cell>
          <cell r="F891">
            <v>1090.6000000000122</v>
          </cell>
          <cell r="G891">
            <v>1526.84</v>
          </cell>
        </row>
        <row r="892">
          <cell r="B892">
            <v>888</v>
          </cell>
          <cell r="C892">
            <v>1677.50000000003</v>
          </cell>
          <cell r="D892">
            <v>2348.5</v>
          </cell>
          <cell r="F892">
            <v>1091.8300000000122</v>
          </cell>
          <cell r="G892">
            <v>1528.56</v>
          </cell>
        </row>
        <row r="893">
          <cell r="B893">
            <v>889</v>
          </cell>
          <cell r="C893">
            <v>1679.3900000000301</v>
          </cell>
          <cell r="D893">
            <v>2351.15</v>
          </cell>
          <cell r="F893">
            <v>1093.0600000000122</v>
          </cell>
          <cell r="G893">
            <v>1530.28</v>
          </cell>
        </row>
        <row r="894">
          <cell r="B894">
            <v>890</v>
          </cell>
          <cell r="C894">
            <v>1681.2800000000302</v>
          </cell>
          <cell r="D894">
            <v>2353.79</v>
          </cell>
          <cell r="F894">
            <v>1094.2900000000122</v>
          </cell>
          <cell r="G894">
            <v>1532.01</v>
          </cell>
        </row>
        <row r="895">
          <cell r="B895">
            <v>891</v>
          </cell>
          <cell r="C895">
            <v>1683.1700000000303</v>
          </cell>
          <cell r="D895">
            <v>2356.44</v>
          </cell>
          <cell r="F895">
            <v>1095.5200000000123</v>
          </cell>
          <cell r="G895">
            <v>1533.73</v>
          </cell>
        </row>
        <row r="896">
          <cell r="B896">
            <v>892</v>
          </cell>
          <cell r="C896">
            <v>1685.0600000000304</v>
          </cell>
          <cell r="D896">
            <v>2359.08</v>
          </cell>
          <cell r="F896">
            <v>1096.7500000000123</v>
          </cell>
          <cell r="G896">
            <v>1535.45</v>
          </cell>
        </row>
        <row r="897">
          <cell r="B897">
            <v>893</v>
          </cell>
          <cell r="C897">
            <v>1686.9500000000305</v>
          </cell>
          <cell r="D897">
            <v>2361.73</v>
          </cell>
          <cell r="F897">
            <v>1097.9800000000123</v>
          </cell>
          <cell r="G897">
            <v>1537.17</v>
          </cell>
        </row>
        <row r="898">
          <cell r="B898">
            <v>894</v>
          </cell>
          <cell r="C898">
            <v>1688.8400000000306</v>
          </cell>
          <cell r="D898">
            <v>2364.38</v>
          </cell>
          <cell r="F898">
            <v>1099.2100000000123</v>
          </cell>
          <cell r="G898">
            <v>1538.89</v>
          </cell>
        </row>
        <row r="899">
          <cell r="B899">
            <v>895</v>
          </cell>
          <cell r="C899">
            <v>1690.7300000000307</v>
          </cell>
          <cell r="D899">
            <v>2367.02</v>
          </cell>
          <cell r="F899">
            <v>1100.4400000000123</v>
          </cell>
          <cell r="G899">
            <v>1540.62</v>
          </cell>
        </row>
        <row r="900">
          <cell r="B900">
            <v>896</v>
          </cell>
          <cell r="C900">
            <v>1692.6200000000308</v>
          </cell>
          <cell r="D900">
            <v>2369.67</v>
          </cell>
          <cell r="F900">
            <v>1101.6700000000124</v>
          </cell>
          <cell r="G900">
            <v>1542.34</v>
          </cell>
        </row>
        <row r="901">
          <cell r="B901">
            <v>897</v>
          </cell>
          <cell r="C901">
            <v>1694.5100000000309</v>
          </cell>
          <cell r="D901">
            <v>2372.31</v>
          </cell>
          <cell r="F901">
            <v>1102.9000000000124</v>
          </cell>
          <cell r="G901">
            <v>1544.06</v>
          </cell>
        </row>
        <row r="902">
          <cell r="B902">
            <v>898</v>
          </cell>
          <cell r="C902">
            <v>1696.400000000031</v>
          </cell>
          <cell r="D902">
            <v>2374.96</v>
          </cell>
          <cell r="F902">
            <v>1104.1300000000124</v>
          </cell>
          <cell r="G902">
            <v>1545.78</v>
          </cell>
        </row>
        <row r="903">
          <cell r="B903">
            <v>899</v>
          </cell>
          <cell r="C903">
            <v>1698.2900000000311</v>
          </cell>
          <cell r="D903">
            <v>2377.61</v>
          </cell>
          <cell r="F903">
            <v>1105.3600000000124</v>
          </cell>
          <cell r="G903">
            <v>1547.5</v>
          </cell>
        </row>
        <row r="904">
          <cell r="B904">
            <v>900</v>
          </cell>
          <cell r="C904">
            <v>1700.1800000000312</v>
          </cell>
          <cell r="D904">
            <v>2380.25</v>
          </cell>
          <cell r="F904">
            <v>1106.5900000000124</v>
          </cell>
          <cell r="G904">
            <v>1549.23</v>
          </cell>
        </row>
        <row r="905">
          <cell r="B905">
            <v>901</v>
          </cell>
          <cell r="C905">
            <v>1702.0700000000313</v>
          </cell>
          <cell r="D905">
            <v>2382.9</v>
          </cell>
          <cell r="F905">
            <v>1107.8200000000124</v>
          </cell>
          <cell r="G905">
            <v>1550.95</v>
          </cell>
        </row>
        <row r="906">
          <cell r="B906">
            <v>902</v>
          </cell>
          <cell r="C906">
            <v>1703.9600000000314</v>
          </cell>
          <cell r="D906">
            <v>2385.54</v>
          </cell>
          <cell r="F906">
            <v>1109.0500000000125</v>
          </cell>
          <cell r="G906">
            <v>1552.67</v>
          </cell>
        </row>
        <row r="907">
          <cell r="B907">
            <v>903</v>
          </cell>
          <cell r="C907">
            <v>1705.8500000000315</v>
          </cell>
          <cell r="D907">
            <v>2388.19</v>
          </cell>
          <cell r="F907">
            <v>1110.2800000000125</v>
          </cell>
          <cell r="G907">
            <v>1554.39</v>
          </cell>
        </row>
        <row r="908">
          <cell r="B908">
            <v>904</v>
          </cell>
          <cell r="C908">
            <v>1707.7400000000316</v>
          </cell>
          <cell r="D908">
            <v>2390.84</v>
          </cell>
          <cell r="F908">
            <v>1111.5100000000125</v>
          </cell>
          <cell r="G908">
            <v>1556.11</v>
          </cell>
        </row>
        <row r="909">
          <cell r="B909">
            <v>905</v>
          </cell>
          <cell r="C909">
            <v>1709.6300000000317</v>
          </cell>
          <cell r="D909">
            <v>2393.48</v>
          </cell>
          <cell r="F909">
            <v>1112.7400000000125</v>
          </cell>
          <cell r="G909">
            <v>1557.84</v>
          </cell>
        </row>
        <row r="910">
          <cell r="B910">
            <v>906</v>
          </cell>
          <cell r="C910">
            <v>1711.5200000000318</v>
          </cell>
          <cell r="D910">
            <v>2396.13</v>
          </cell>
          <cell r="F910">
            <v>1113.9700000000125</v>
          </cell>
          <cell r="G910">
            <v>1559.56</v>
          </cell>
        </row>
        <row r="911">
          <cell r="B911">
            <v>907</v>
          </cell>
          <cell r="C911">
            <v>1713.4100000000319</v>
          </cell>
          <cell r="D911">
            <v>2398.77</v>
          </cell>
          <cell r="F911">
            <v>1115.2000000000126</v>
          </cell>
          <cell r="G911">
            <v>1561.28</v>
          </cell>
        </row>
        <row r="912">
          <cell r="B912">
            <v>908</v>
          </cell>
          <cell r="C912">
            <v>1715.300000000032</v>
          </cell>
          <cell r="D912">
            <v>2401.42</v>
          </cell>
          <cell r="F912">
            <v>1116.4300000000126</v>
          </cell>
          <cell r="G912">
            <v>1563</v>
          </cell>
        </row>
        <row r="913">
          <cell r="B913">
            <v>909</v>
          </cell>
          <cell r="C913">
            <v>1717.1900000000321</v>
          </cell>
          <cell r="D913">
            <v>2404.0700000000002</v>
          </cell>
          <cell r="F913">
            <v>1117.6600000000126</v>
          </cell>
          <cell r="G913">
            <v>1564.72</v>
          </cell>
        </row>
        <row r="914">
          <cell r="B914">
            <v>910</v>
          </cell>
          <cell r="C914">
            <v>1719.0800000000322</v>
          </cell>
          <cell r="D914">
            <v>2406.71</v>
          </cell>
          <cell r="F914">
            <v>1118.8900000000126</v>
          </cell>
          <cell r="G914">
            <v>1566.45</v>
          </cell>
        </row>
        <row r="915">
          <cell r="B915">
            <v>911</v>
          </cell>
          <cell r="C915">
            <v>1720.9700000000323</v>
          </cell>
          <cell r="D915">
            <v>2409.36</v>
          </cell>
          <cell r="F915">
            <v>1120.1200000000126</v>
          </cell>
          <cell r="G915">
            <v>1568.17</v>
          </cell>
        </row>
        <row r="916">
          <cell r="B916">
            <v>912</v>
          </cell>
          <cell r="C916">
            <v>1722.8600000000324</v>
          </cell>
          <cell r="D916">
            <v>2412</v>
          </cell>
          <cell r="F916">
            <v>1121.3500000000126</v>
          </cell>
          <cell r="G916">
            <v>1569.89</v>
          </cell>
        </row>
        <row r="917">
          <cell r="B917">
            <v>913</v>
          </cell>
          <cell r="C917">
            <v>1724.7500000000325</v>
          </cell>
          <cell r="D917">
            <v>2414.65</v>
          </cell>
          <cell r="F917">
            <v>1122.5800000000127</v>
          </cell>
          <cell r="G917">
            <v>1571.61</v>
          </cell>
        </row>
        <row r="918">
          <cell r="B918">
            <v>914</v>
          </cell>
          <cell r="C918">
            <v>1726.6400000000326</v>
          </cell>
          <cell r="D918">
            <v>2417.3000000000002</v>
          </cell>
          <cell r="F918">
            <v>1123.8100000000127</v>
          </cell>
          <cell r="G918">
            <v>1573.33</v>
          </cell>
        </row>
        <row r="919">
          <cell r="B919">
            <v>915</v>
          </cell>
          <cell r="C919">
            <v>1728.5300000000327</v>
          </cell>
          <cell r="D919">
            <v>2419.94</v>
          </cell>
          <cell r="F919">
            <v>1125.0400000000127</v>
          </cell>
          <cell r="G919">
            <v>1575.06</v>
          </cell>
        </row>
        <row r="920">
          <cell r="B920">
            <v>916</v>
          </cell>
          <cell r="C920">
            <v>1730.4200000000328</v>
          </cell>
          <cell r="D920">
            <v>2422.59</v>
          </cell>
          <cell r="F920">
            <v>1126.2700000000127</v>
          </cell>
          <cell r="G920">
            <v>1576.78</v>
          </cell>
        </row>
        <row r="921">
          <cell r="B921">
            <v>917</v>
          </cell>
          <cell r="C921">
            <v>1732.3100000000329</v>
          </cell>
          <cell r="D921">
            <v>2425.23</v>
          </cell>
          <cell r="F921">
            <v>1127.5000000000127</v>
          </cell>
          <cell r="G921">
            <v>1578.5</v>
          </cell>
        </row>
        <row r="922">
          <cell r="B922">
            <v>918</v>
          </cell>
          <cell r="C922">
            <v>1734.200000000033</v>
          </cell>
          <cell r="D922">
            <v>2427.88</v>
          </cell>
          <cell r="F922">
            <v>1128.7300000000128</v>
          </cell>
          <cell r="G922">
            <v>1580.22</v>
          </cell>
        </row>
        <row r="923">
          <cell r="B923">
            <v>919</v>
          </cell>
          <cell r="C923">
            <v>1736.0900000000331</v>
          </cell>
          <cell r="D923">
            <v>2430.5300000000002</v>
          </cell>
          <cell r="F923">
            <v>1129.9600000000128</v>
          </cell>
          <cell r="G923">
            <v>1581.94</v>
          </cell>
        </row>
        <row r="924">
          <cell r="B924">
            <v>920</v>
          </cell>
          <cell r="C924">
            <v>1737.9800000000332</v>
          </cell>
          <cell r="D924">
            <v>2433.17</v>
          </cell>
          <cell r="F924">
            <v>1131.1900000000128</v>
          </cell>
          <cell r="G924">
            <v>1583.67</v>
          </cell>
        </row>
        <row r="925">
          <cell r="B925">
            <v>921</v>
          </cell>
          <cell r="C925">
            <v>1739.8700000000333</v>
          </cell>
          <cell r="D925">
            <v>2435.8200000000002</v>
          </cell>
          <cell r="F925">
            <v>1132.4200000000128</v>
          </cell>
          <cell r="G925">
            <v>1585.39</v>
          </cell>
        </row>
        <row r="926">
          <cell r="B926">
            <v>922</v>
          </cell>
          <cell r="C926">
            <v>1741.7600000000334</v>
          </cell>
          <cell r="D926">
            <v>2438.46</v>
          </cell>
          <cell r="F926">
            <v>1133.6500000000128</v>
          </cell>
          <cell r="G926">
            <v>1587.11</v>
          </cell>
        </row>
        <row r="927">
          <cell r="B927">
            <v>923</v>
          </cell>
          <cell r="C927">
            <v>1743.6500000000335</v>
          </cell>
          <cell r="D927">
            <v>2441.11</v>
          </cell>
          <cell r="F927">
            <v>1134.8800000000128</v>
          </cell>
          <cell r="G927">
            <v>1588.83</v>
          </cell>
        </row>
        <row r="928">
          <cell r="B928">
            <v>924</v>
          </cell>
          <cell r="C928">
            <v>1745.5400000000336</v>
          </cell>
          <cell r="D928">
            <v>2443.7600000000002</v>
          </cell>
          <cell r="F928">
            <v>1136.1100000000129</v>
          </cell>
          <cell r="G928">
            <v>1590.55</v>
          </cell>
        </row>
        <row r="929">
          <cell r="B929">
            <v>925</v>
          </cell>
          <cell r="C929">
            <v>1747.4300000000337</v>
          </cell>
          <cell r="D929">
            <v>2446.4</v>
          </cell>
          <cell r="F929">
            <v>1137.3400000000129</v>
          </cell>
          <cell r="G929">
            <v>1592.28</v>
          </cell>
        </row>
        <row r="930">
          <cell r="B930">
            <v>926</v>
          </cell>
          <cell r="C930">
            <v>1749.3200000000338</v>
          </cell>
          <cell r="D930">
            <v>2449.0500000000002</v>
          </cell>
          <cell r="F930">
            <v>1138.5700000000129</v>
          </cell>
          <cell r="G930">
            <v>1594</v>
          </cell>
        </row>
        <row r="931">
          <cell r="B931">
            <v>927</v>
          </cell>
          <cell r="C931">
            <v>1751.2100000000339</v>
          </cell>
          <cell r="D931">
            <v>2451.69</v>
          </cell>
          <cell r="F931">
            <v>1139.8000000000129</v>
          </cell>
          <cell r="G931">
            <v>1595.72</v>
          </cell>
        </row>
        <row r="932">
          <cell r="B932">
            <v>928</v>
          </cell>
          <cell r="C932">
            <v>1753.100000000034</v>
          </cell>
          <cell r="D932">
            <v>2454.34</v>
          </cell>
          <cell r="F932">
            <v>1141.0300000000129</v>
          </cell>
          <cell r="G932">
            <v>1597.44</v>
          </cell>
        </row>
        <row r="933">
          <cell r="B933">
            <v>929</v>
          </cell>
          <cell r="C933">
            <v>1754.9900000000341</v>
          </cell>
          <cell r="D933">
            <v>2456.9899999999998</v>
          </cell>
          <cell r="F933">
            <v>1142.260000000013</v>
          </cell>
          <cell r="G933">
            <v>1599.16</v>
          </cell>
        </row>
        <row r="934">
          <cell r="B934">
            <v>930</v>
          </cell>
          <cell r="C934">
            <v>1756.8800000000342</v>
          </cell>
          <cell r="D934">
            <v>2459.63</v>
          </cell>
          <cell r="F934">
            <v>1143.490000000013</v>
          </cell>
          <cell r="G934">
            <v>1600.89</v>
          </cell>
        </row>
        <row r="935">
          <cell r="B935">
            <v>931</v>
          </cell>
          <cell r="C935">
            <v>1758.7700000000343</v>
          </cell>
          <cell r="D935">
            <v>2462.2800000000002</v>
          </cell>
          <cell r="F935">
            <v>1144.720000000013</v>
          </cell>
          <cell r="G935">
            <v>1602.61</v>
          </cell>
        </row>
        <row r="936">
          <cell r="B936">
            <v>932</v>
          </cell>
          <cell r="C936">
            <v>1760.6600000000344</v>
          </cell>
          <cell r="D936">
            <v>2464.92</v>
          </cell>
          <cell r="F936">
            <v>1145.950000000013</v>
          </cell>
          <cell r="G936">
            <v>1604.33</v>
          </cell>
        </row>
        <row r="937">
          <cell r="B937">
            <v>933</v>
          </cell>
          <cell r="C937">
            <v>1762.5500000000345</v>
          </cell>
          <cell r="D937">
            <v>2467.5700000000002</v>
          </cell>
          <cell r="F937">
            <v>1147.180000000013</v>
          </cell>
          <cell r="G937">
            <v>1606.05</v>
          </cell>
        </row>
        <row r="938">
          <cell r="B938">
            <v>934</v>
          </cell>
          <cell r="C938">
            <v>1764.4400000000346</v>
          </cell>
          <cell r="D938">
            <v>2470.2199999999998</v>
          </cell>
          <cell r="F938">
            <v>1148.410000000013</v>
          </cell>
          <cell r="G938">
            <v>1607.77</v>
          </cell>
        </row>
        <row r="939">
          <cell r="B939">
            <v>935</v>
          </cell>
          <cell r="C939">
            <v>1766.3300000000347</v>
          </cell>
          <cell r="D939">
            <v>2472.86</v>
          </cell>
          <cell r="F939">
            <v>1149.6400000000131</v>
          </cell>
          <cell r="G939">
            <v>1609.5</v>
          </cell>
        </row>
        <row r="940">
          <cell r="B940">
            <v>936</v>
          </cell>
          <cell r="C940">
            <v>1768.2200000000348</v>
          </cell>
          <cell r="D940">
            <v>2475.5100000000002</v>
          </cell>
          <cell r="F940">
            <v>1150.8700000000131</v>
          </cell>
          <cell r="G940">
            <v>1611.22</v>
          </cell>
        </row>
        <row r="941">
          <cell r="B941">
            <v>937</v>
          </cell>
          <cell r="C941">
            <v>1770.1100000000349</v>
          </cell>
          <cell r="D941">
            <v>2478.15</v>
          </cell>
          <cell r="F941">
            <v>1152.1000000000131</v>
          </cell>
          <cell r="G941">
            <v>1612.94</v>
          </cell>
        </row>
        <row r="942">
          <cell r="B942">
            <v>938</v>
          </cell>
          <cell r="C942">
            <v>1772.000000000035</v>
          </cell>
          <cell r="D942">
            <v>2480.8000000000002</v>
          </cell>
          <cell r="F942">
            <v>1153.3300000000131</v>
          </cell>
          <cell r="G942">
            <v>1614.66</v>
          </cell>
        </row>
        <row r="943">
          <cell r="B943">
            <v>939</v>
          </cell>
          <cell r="C943">
            <v>1773.8900000000351</v>
          </cell>
          <cell r="D943">
            <v>2483.4499999999998</v>
          </cell>
          <cell r="F943">
            <v>1154.5600000000131</v>
          </cell>
          <cell r="G943">
            <v>1616.38</v>
          </cell>
        </row>
        <row r="944">
          <cell r="B944">
            <v>940</v>
          </cell>
          <cell r="C944">
            <v>1775.7800000000352</v>
          </cell>
          <cell r="D944">
            <v>2486.09</v>
          </cell>
          <cell r="F944">
            <v>1155.7900000000132</v>
          </cell>
          <cell r="G944">
            <v>1618.11</v>
          </cell>
        </row>
        <row r="945">
          <cell r="B945">
            <v>941</v>
          </cell>
          <cell r="C945">
            <v>1777.6700000000353</v>
          </cell>
          <cell r="D945">
            <v>2488.7399999999998</v>
          </cell>
          <cell r="F945">
            <v>1157.0200000000132</v>
          </cell>
          <cell r="G945">
            <v>1619.83</v>
          </cell>
        </row>
        <row r="946">
          <cell r="B946">
            <v>942</v>
          </cell>
          <cell r="C946">
            <v>1779.5600000000354</v>
          </cell>
          <cell r="D946">
            <v>2491.38</v>
          </cell>
          <cell r="F946">
            <v>1158.2500000000132</v>
          </cell>
          <cell r="G946">
            <v>1621.55</v>
          </cell>
        </row>
        <row r="947">
          <cell r="B947">
            <v>943</v>
          </cell>
          <cell r="C947">
            <v>1781.4500000000355</v>
          </cell>
          <cell r="D947">
            <v>2494.0300000000002</v>
          </cell>
          <cell r="F947">
            <v>1159.4800000000132</v>
          </cell>
          <cell r="G947">
            <v>1623.27</v>
          </cell>
        </row>
        <row r="948">
          <cell r="B948">
            <v>944</v>
          </cell>
          <cell r="C948">
            <v>1783.3400000000356</v>
          </cell>
          <cell r="D948">
            <v>2496.6799999999998</v>
          </cell>
          <cell r="F948">
            <v>1160.7100000000132</v>
          </cell>
          <cell r="G948">
            <v>1624.99</v>
          </cell>
        </row>
        <row r="949">
          <cell r="B949">
            <v>945</v>
          </cell>
          <cell r="C949">
            <v>1785.2300000000357</v>
          </cell>
          <cell r="D949">
            <v>2499.3200000000002</v>
          </cell>
          <cell r="F949">
            <v>1161.9400000000132</v>
          </cell>
          <cell r="G949">
            <v>1626.72</v>
          </cell>
        </row>
        <row r="950">
          <cell r="B950">
            <v>946</v>
          </cell>
          <cell r="C950">
            <v>1787.1200000000358</v>
          </cell>
          <cell r="D950">
            <v>2501.9699999999998</v>
          </cell>
          <cell r="F950">
            <v>1163.1700000000133</v>
          </cell>
          <cell r="G950">
            <v>1628.44</v>
          </cell>
        </row>
        <row r="951">
          <cell r="B951">
            <v>947</v>
          </cell>
          <cell r="C951">
            <v>1789.0100000000359</v>
          </cell>
          <cell r="D951">
            <v>2504.61</v>
          </cell>
          <cell r="F951">
            <v>1164.4000000000133</v>
          </cell>
          <cell r="G951">
            <v>1630.16</v>
          </cell>
        </row>
        <row r="952">
          <cell r="B952">
            <v>948</v>
          </cell>
          <cell r="C952">
            <v>1790.900000000036</v>
          </cell>
          <cell r="D952">
            <v>2507.2600000000002</v>
          </cell>
          <cell r="F952">
            <v>1165.6300000000133</v>
          </cell>
          <cell r="G952">
            <v>1631.88</v>
          </cell>
        </row>
        <row r="953">
          <cell r="B953">
            <v>949</v>
          </cell>
          <cell r="C953">
            <v>1792.7900000000361</v>
          </cell>
          <cell r="D953">
            <v>2509.91</v>
          </cell>
          <cell r="F953">
            <v>1166.8600000000133</v>
          </cell>
          <cell r="G953">
            <v>1633.6</v>
          </cell>
        </row>
        <row r="954">
          <cell r="B954">
            <v>950</v>
          </cell>
          <cell r="C954">
            <v>1794.6800000000362</v>
          </cell>
          <cell r="D954">
            <v>2512.5500000000002</v>
          </cell>
          <cell r="F954">
            <v>1168.0900000000133</v>
          </cell>
          <cell r="G954">
            <v>1635.33</v>
          </cell>
        </row>
        <row r="955">
          <cell r="B955">
            <v>951</v>
          </cell>
          <cell r="C955">
            <v>1796.5700000000363</v>
          </cell>
          <cell r="D955">
            <v>2515.1999999999998</v>
          </cell>
          <cell r="F955">
            <v>1169.3200000000134</v>
          </cell>
          <cell r="G955">
            <v>1637.05</v>
          </cell>
        </row>
        <row r="956">
          <cell r="B956">
            <v>952</v>
          </cell>
          <cell r="C956">
            <v>1798.4600000000364</v>
          </cell>
          <cell r="D956">
            <v>2517.84</v>
          </cell>
          <cell r="F956">
            <v>1170.5500000000134</v>
          </cell>
          <cell r="G956">
            <v>1638.77</v>
          </cell>
        </row>
        <row r="957">
          <cell r="B957">
            <v>953</v>
          </cell>
          <cell r="C957">
            <v>1800.3500000000365</v>
          </cell>
          <cell r="D957">
            <v>2520.4899999999998</v>
          </cell>
          <cell r="F957">
            <v>1171.7800000000134</v>
          </cell>
          <cell r="G957">
            <v>1640.49</v>
          </cell>
        </row>
        <row r="958">
          <cell r="B958">
            <v>954</v>
          </cell>
          <cell r="C958">
            <v>1802.2400000000366</v>
          </cell>
          <cell r="D958">
            <v>2523.14</v>
          </cell>
          <cell r="F958">
            <v>1173.0100000000134</v>
          </cell>
          <cell r="G958">
            <v>1642.21</v>
          </cell>
        </row>
        <row r="959">
          <cell r="B959">
            <v>955</v>
          </cell>
          <cell r="C959">
            <v>1804.1300000000367</v>
          </cell>
          <cell r="D959">
            <v>2525.7800000000002</v>
          </cell>
          <cell r="F959">
            <v>1174.2400000000134</v>
          </cell>
          <cell r="G959">
            <v>1643.94</v>
          </cell>
        </row>
        <row r="960">
          <cell r="B960">
            <v>956</v>
          </cell>
          <cell r="C960">
            <v>1806.0200000000368</v>
          </cell>
          <cell r="D960">
            <v>2528.4299999999998</v>
          </cell>
          <cell r="F960">
            <v>1175.4700000000134</v>
          </cell>
          <cell r="G960">
            <v>1645.66</v>
          </cell>
        </row>
        <row r="961">
          <cell r="B961">
            <v>957</v>
          </cell>
          <cell r="C961">
            <v>1807.9100000000369</v>
          </cell>
          <cell r="D961">
            <v>2531.0700000000002</v>
          </cell>
          <cell r="F961">
            <v>1176.7000000000135</v>
          </cell>
          <cell r="G961">
            <v>1647.38</v>
          </cell>
        </row>
        <row r="962">
          <cell r="B962">
            <v>958</v>
          </cell>
          <cell r="C962">
            <v>1809.800000000037</v>
          </cell>
          <cell r="D962">
            <v>2533.7199999999998</v>
          </cell>
          <cell r="F962">
            <v>1177.9300000000135</v>
          </cell>
          <cell r="G962">
            <v>1649.1</v>
          </cell>
        </row>
        <row r="963">
          <cell r="B963">
            <v>959</v>
          </cell>
          <cell r="C963">
            <v>1811.6900000000371</v>
          </cell>
          <cell r="D963">
            <v>2536.37</v>
          </cell>
          <cell r="F963">
            <v>1179.1600000000135</v>
          </cell>
          <cell r="G963">
            <v>1650.82</v>
          </cell>
        </row>
        <row r="964">
          <cell r="B964">
            <v>960</v>
          </cell>
          <cell r="C964">
            <v>1813.5800000000372</v>
          </cell>
          <cell r="D964">
            <v>2539.0100000000002</v>
          </cell>
          <cell r="F964">
            <v>1180.3900000000135</v>
          </cell>
          <cell r="G964">
            <v>1652.55</v>
          </cell>
        </row>
        <row r="965">
          <cell r="B965">
            <v>961</v>
          </cell>
          <cell r="C965">
            <v>1815.4700000000373</v>
          </cell>
          <cell r="D965">
            <v>2541.66</v>
          </cell>
          <cell r="F965">
            <v>1181.6200000000135</v>
          </cell>
          <cell r="G965">
            <v>1654.27</v>
          </cell>
        </row>
        <row r="966">
          <cell r="B966">
            <v>962</v>
          </cell>
          <cell r="C966">
            <v>1817.3600000000374</v>
          </cell>
          <cell r="D966">
            <v>2544.3000000000002</v>
          </cell>
          <cell r="F966">
            <v>1182.8500000000136</v>
          </cell>
          <cell r="G966">
            <v>1655.99</v>
          </cell>
        </row>
        <row r="967">
          <cell r="B967">
            <v>963</v>
          </cell>
          <cell r="C967">
            <v>1819.2500000000375</v>
          </cell>
          <cell r="D967">
            <v>2546.9499999999998</v>
          </cell>
          <cell r="F967">
            <v>1184.0800000000136</v>
          </cell>
          <cell r="G967">
            <v>1657.71</v>
          </cell>
        </row>
        <row r="968">
          <cell r="B968">
            <v>964</v>
          </cell>
          <cell r="C968">
            <v>1821.1400000000376</v>
          </cell>
          <cell r="D968">
            <v>2549.6</v>
          </cell>
          <cell r="F968">
            <v>1185.3100000000136</v>
          </cell>
          <cell r="G968">
            <v>1659.43</v>
          </cell>
        </row>
        <row r="969">
          <cell r="B969">
            <v>965</v>
          </cell>
          <cell r="C969">
            <v>1823.0300000000377</v>
          </cell>
          <cell r="D969">
            <v>2552.2399999999998</v>
          </cell>
          <cell r="F969">
            <v>1186.5400000000136</v>
          </cell>
          <cell r="G969">
            <v>1661.16</v>
          </cell>
        </row>
        <row r="970">
          <cell r="B970">
            <v>966</v>
          </cell>
          <cell r="C970">
            <v>1824.9200000000378</v>
          </cell>
          <cell r="D970">
            <v>2554.89</v>
          </cell>
          <cell r="F970">
            <v>1187.7700000000136</v>
          </cell>
          <cell r="G970">
            <v>1662.88</v>
          </cell>
        </row>
        <row r="971">
          <cell r="B971">
            <v>967</v>
          </cell>
          <cell r="C971">
            <v>1826.8100000000379</v>
          </cell>
          <cell r="D971">
            <v>2557.5300000000002</v>
          </cell>
          <cell r="F971">
            <v>1189.0000000000136</v>
          </cell>
          <cell r="G971">
            <v>1664.6</v>
          </cell>
        </row>
        <row r="972">
          <cell r="B972">
            <v>968</v>
          </cell>
          <cell r="C972">
            <v>1828.700000000038</v>
          </cell>
          <cell r="D972">
            <v>2560.1799999999998</v>
          </cell>
          <cell r="F972">
            <v>1190.2300000000137</v>
          </cell>
          <cell r="G972">
            <v>1666.32</v>
          </cell>
        </row>
        <row r="973">
          <cell r="B973">
            <v>969</v>
          </cell>
          <cell r="C973">
            <v>1830.5900000000381</v>
          </cell>
          <cell r="D973">
            <v>2562.83</v>
          </cell>
          <cell r="F973">
            <v>1191.4600000000137</v>
          </cell>
          <cell r="G973">
            <v>1668.04</v>
          </cell>
        </row>
        <row r="974">
          <cell r="B974">
            <v>970</v>
          </cell>
          <cell r="C974">
            <v>1832.4800000000382</v>
          </cell>
          <cell r="D974">
            <v>2565.4699999999998</v>
          </cell>
          <cell r="F974">
            <v>1192.6900000000137</v>
          </cell>
          <cell r="G974">
            <v>1669.77</v>
          </cell>
        </row>
        <row r="975">
          <cell r="B975">
            <v>971</v>
          </cell>
          <cell r="C975">
            <v>1834.3700000000383</v>
          </cell>
          <cell r="D975">
            <v>2568.12</v>
          </cell>
          <cell r="F975">
            <v>1193.9200000000137</v>
          </cell>
          <cell r="G975">
            <v>1671.49</v>
          </cell>
        </row>
        <row r="976">
          <cell r="B976">
            <v>972</v>
          </cell>
          <cell r="C976">
            <v>1836.2600000000384</v>
          </cell>
          <cell r="D976">
            <v>2570.7600000000002</v>
          </cell>
          <cell r="F976">
            <v>1195.1500000000137</v>
          </cell>
          <cell r="G976">
            <v>1673.21</v>
          </cell>
        </row>
        <row r="977">
          <cell r="B977">
            <v>973</v>
          </cell>
          <cell r="C977">
            <v>1838.1500000000385</v>
          </cell>
          <cell r="D977">
            <v>2573.41</v>
          </cell>
          <cell r="F977">
            <v>1196.3800000000138</v>
          </cell>
          <cell r="G977">
            <v>1674.93</v>
          </cell>
        </row>
        <row r="978">
          <cell r="B978">
            <v>974</v>
          </cell>
          <cell r="C978">
            <v>1840.0400000000386</v>
          </cell>
          <cell r="D978">
            <v>2576.06</v>
          </cell>
          <cell r="F978">
            <v>1197.6100000000138</v>
          </cell>
          <cell r="G978">
            <v>1676.65</v>
          </cell>
        </row>
        <row r="979">
          <cell r="B979">
            <v>975</v>
          </cell>
          <cell r="C979">
            <v>1841.9300000000387</v>
          </cell>
          <cell r="D979">
            <v>2578.6999999999998</v>
          </cell>
          <cell r="F979">
            <v>1198.8400000000138</v>
          </cell>
          <cell r="G979">
            <v>1678.38</v>
          </cell>
        </row>
        <row r="980">
          <cell r="B980">
            <v>976</v>
          </cell>
          <cell r="C980">
            <v>1843.8200000000388</v>
          </cell>
          <cell r="D980">
            <v>2581.35</v>
          </cell>
          <cell r="F980">
            <v>1200.0700000000138</v>
          </cell>
          <cell r="G980">
            <v>1680.1</v>
          </cell>
        </row>
        <row r="981">
          <cell r="B981">
            <v>977</v>
          </cell>
          <cell r="C981">
            <v>1845.7100000000389</v>
          </cell>
          <cell r="D981">
            <v>2583.9899999999998</v>
          </cell>
          <cell r="F981">
            <v>1201.3000000000138</v>
          </cell>
          <cell r="G981">
            <v>1681.82</v>
          </cell>
        </row>
        <row r="982">
          <cell r="B982">
            <v>978</v>
          </cell>
          <cell r="C982">
            <v>1847.600000000039</v>
          </cell>
          <cell r="D982">
            <v>2586.64</v>
          </cell>
          <cell r="F982">
            <v>1202.5300000000138</v>
          </cell>
          <cell r="G982">
            <v>1683.54</v>
          </cell>
        </row>
        <row r="983">
          <cell r="B983">
            <v>979</v>
          </cell>
          <cell r="C983">
            <v>1849.4900000000391</v>
          </cell>
          <cell r="D983">
            <v>2589.29</v>
          </cell>
          <cell r="F983">
            <v>1203.7600000000139</v>
          </cell>
          <cell r="G983">
            <v>1685.26</v>
          </cell>
        </row>
        <row r="984">
          <cell r="B984">
            <v>980</v>
          </cell>
          <cell r="C984">
            <v>1851.3800000000392</v>
          </cell>
          <cell r="D984">
            <v>2591.9299999999998</v>
          </cell>
          <cell r="F984">
            <v>1204.9900000000139</v>
          </cell>
          <cell r="G984">
            <v>1686.99</v>
          </cell>
        </row>
        <row r="985">
          <cell r="B985">
            <v>981</v>
          </cell>
          <cell r="C985">
            <v>1853.2700000000393</v>
          </cell>
          <cell r="D985">
            <v>2594.58</v>
          </cell>
          <cell r="F985">
            <v>1206.2200000000139</v>
          </cell>
          <cell r="G985">
            <v>1688.71</v>
          </cell>
        </row>
        <row r="986">
          <cell r="B986">
            <v>982</v>
          </cell>
          <cell r="C986">
            <v>1855.1600000000394</v>
          </cell>
          <cell r="D986">
            <v>2597.2199999999998</v>
          </cell>
          <cell r="F986">
            <v>1207.4500000000139</v>
          </cell>
          <cell r="G986">
            <v>1690.43</v>
          </cell>
        </row>
        <row r="987">
          <cell r="B987">
            <v>983</v>
          </cell>
          <cell r="C987">
            <v>1857.0500000000395</v>
          </cell>
          <cell r="D987">
            <v>2599.87</v>
          </cell>
          <cell r="F987">
            <v>1208.6800000000139</v>
          </cell>
          <cell r="G987">
            <v>1692.15</v>
          </cell>
        </row>
        <row r="988">
          <cell r="B988">
            <v>984</v>
          </cell>
          <cell r="C988">
            <v>1858.9400000000396</v>
          </cell>
          <cell r="D988">
            <v>2602.52</v>
          </cell>
          <cell r="F988">
            <v>1209.910000000014</v>
          </cell>
          <cell r="G988">
            <v>1693.87</v>
          </cell>
        </row>
        <row r="989">
          <cell r="B989">
            <v>985</v>
          </cell>
          <cell r="C989">
            <v>1860.8300000000397</v>
          </cell>
          <cell r="D989">
            <v>2605.16</v>
          </cell>
          <cell r="F989">
            <v>1211.140000000014</v>
          </cell>
          <cell r="G989">
            <v>1695.6</v>
          </cell>
        </row>
        <row r="990">
          <cell r="B990">
            <v>986</v>
          </cell>
          <cell r="C990">
            <v>1862.7200000000398</v>
          </cell>
          <cell r="D990">
            <v>2607.81</v>
          </cell>
          <cell r="F990">
            <v>1212.370000000014</v>
          </cell>
          <cell r="G990">
            <v>1697.32</v>
          </cell>
        </row>
        <row r="991">
          <cell r="B991">
            <v>987</v>
          </cell>
          <cell r="C991">
            <v>1864.6100000000399</v>
          </cell>
          <cell r="D991">
            <v>2610.4499999999998</v>
          </cell>
          <cell r="F991">
            <v>1213.600000000014</v>
          </cell>
          <cell r="G991">
            <v>1699.04</v>
          </cell>
        </row>
        <row r="992">
          <cell r="B992">
            <v>988</v>
          </cell>
          <cell r="C992">
            <v>1866.50000000004</v>
          </cell>
          <cell r="D992">
            <v>2613.1</v>
          </cell>
          <cell r="F992">
            <v>1214.830000000014</v>
          </cell>
          <cell r="G992">
            <v>1700.76</v>
          </cell>
        </row>
        <row r="993">
          <cell r="B993">
            <v>989</v>
          </cell>
          <cell r="C993">
            <v>1868.3900000000401</v>
          </cell>
          <cell r="D993">
            <v>2615.75</v>
          </cell>
          <cell r="F993">
            <v>1216.060000000014</v>
          </cell>
          <cell r="G993">
            <v>1702.48</v>
          </cell>
        </row>
        <row r="994">
          <cell r="B994">
            <v>990</v>
          </cell>
          <cell r="C994">
            <v>1870.2800000000402</v>
          </cell>
          <cell r="D994">
            <v>2618.39</v>
          </cell>
          <cell r="F994">
            <v>1217.2900000000141</v>
          </cell>
          <cell r="G994">
            <v>1704.21</v>
          </cell>
        </row>
        <row r="995">
          <cell r="B995">
            <v>991</v>
          </cell>
          <cell r="C995">
            <v>1872.1700000000403</v>
          </cell>
          <cell r="D995">
            <v>2621.04</v>
          </cell>
          <cell r="F995">
            <v>1218.5200000000141</v>
          </cell>
          <cell r="G995">
            <v>1705.93</v>
          </cell>
        </row>
        <row r="996">
          <cell r="B996">
            <v>992</v>
          </cell>
          <cell r="C996">
            <v>1874.0600000000404</v>
          </cell>
          <cell r="D996">
            <v>2623.68</v>
          </cell>
          <cell r="F996">
            <v>1219.7500000000141</v>
          </cell>
          <cell r="G996">
            <v>1707.65</v>
          </cell>
        </row>
        <row r="997">
          <cell r="B997">
            <v>993</v>
          </cell>
          <cell r="C997">
            <v>1875.9500000000405</v>
          </cell>
          <cell r="D997">
            <v>2626.33</v>
          </cell>
          <cell r="F997">
            <v>1220.9800000000141</v>
          </cell>
          <cell r="G997">
            <v>1709.37</v>
          </cell>
        </row>
        <row r="998">
          <cell r="B998">
            <v>994</v>
          </cell>
          <cell r="C998">
            <v>1877.8400000000406</v>
          </cell>
          <cell r="D998">
            <v>2628.98</v>
          </cell>
          <cell r="F998">
            <v>1222.2100000000141</v>
          </cell>
          <cell r="G998">
            <v>1711.09</v>
          </cell>
        </row>
        <row r="999">
          <cell r="B999">
            <v>995</v>
          </cell>
          <cell r="C999">
            <v>1879.7300000000407</v>
          </cell>
          <cell r="D999">
            <v>2631.62</v>
          </cell>
          <cell r="F999">
            <v>1223.4400000000142</v>
          </cell>
          <cell r="G999">
            <v>1712.82</v>
          </cell>
        </row>
        <row r="1000">
          <cell r="B1000">
            <v>996</v>
          </cell>
          <cell r="C1000">
            <v>1881.6200000000408</v>
          </cell>
          <cell r="D1000">
            <v>2634.27</v>
          </cell>
          <cell r="F1000">
            <v>1224.6700000000142</v>
          </cell>
          <cell r="G1000">
            <v>1714.54</v>
          </cell>
        </row>
        <row r="1001">
          <cell r="B1001">
            <v>997</v>
          </cell>
          <cell r="C1001">
            <v>1883.5100000000409</v>
          </cell>
          <cell r="D1001">
            <v>2636.91</v>
          </cell>
          <cell r="F1001">
            <v>1225.9000000000142</v>
          </cell>
          <cell r="G1001">
            <v>1716.26</v>
          </cell>
        </row>
        <row r="1002">
          <cell r="B1002">
            <v>998</v>
          </cell>
          <cell r="C1002">
            <v>1885.400000000041</v>
          </cell>
          <cell r="D1002">
            <v>2639.56</v>
          </cell>
          <cell r="F1002">
            <v>1227.1300000000142</v>
          </cell>
          <cell r="G1002">
            <v>1717.98</v>
          </cell>
        </row>
        <row r="1003">
          <cell r="B1003">
            <v>999</v>
          </cell>
          <cell r="C1003">
            <v>1887.2900000000411</v>
          </cell>
          <cell r="D1003">
            <v>2642.21</v>
          </cell>
          <cell r="F1003">
            <v>1228.3600000000142</v>
          </cell>
          <cell r="G1003">
            <v>1719.7</v>
          </cell>
        </row>
        <row r="1004">
          <cell r="B1004">
            <v>1000</v>
          </cell>
          <cell r="C1004">
            <v>1889.1800000000412</v>
          </cell>
          <cell r="D1004">
            <v>2644.85</v>
          </cell>
          <cell r="F1004">
            <v>1229.5900000000142</v>
          </cell>
          <cell r="G1004">
            <v>1721.43</v>
          </cell>
        </row>
        <row r="1006">
          <cell r="C1006" t="str">
            <v>1.89</v>
          </cell>
          <cell r="F1006" t="str">
            <v>1.23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ยาง"/>
      <sheetName val="factor"/>
      <sheetName val="คันทาง"/>
      <sheetName val="ใบเสนอราคากลาง"/>
      <sheetName val="ราคาสรุป"/>
      <sheetName val="ต้นทุนต่อหน่วย"/>
      <sheetName val="ข้อมูล"/>
      <sheetName val="prime&amp;tack"/>
      <sheetName val="Therm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">
          <cell r="C9" t="str">
            <v>13.00 - 13.99</v>
          </cell>
        </row>
      </sheetData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่าดำเนินการ+เสื่อมราคา"/>
      <sheetName val="ราคาคอนกรีตต่อหน่วย"/>
      <sheetName val="ราคาวัสดุ"/>
      <sheetName val="ต้นทุนงานทาง"/>
      <sheetName val="สรุปผล"/>
      <sheetName val="ต้นทุนต่อหน่วย-ปร.1"/>
      <sheetName val="รายการสรุปผล"/>
      <sheetName val="F-งานสะพาน"/>
      <sheetName val="F-งานทาง"/>
      <sheetName val="F ฝนตกชุก"/>
    </sheetNames>
    <sheetDataSet>
      <sheetData sheetId="0" refreshError="1"/>
      <sheetData sheetId="1" refreshError="1"/>
      <sheetData sheetId="2" refreshError="1">
        <row r="61">
          <cell r="F61">
            <v>35.1779996</v>
          </cell>
        </row>
        <row r="63">
          <cell r="F63">
            <v>35.1779996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"/>
      <sheetName val="bq"/>
      <sheetName val="ชี้แจงราคา cape seal"/>
      <sheetName val="uc1"/>
      <sheetName val="select"/>
      <sheetName val="สรุปประเมิน"/>
      <sheetName val="งานที่เหลือ"/>
      <sheetName val="ปรับลดงาน"/>
      <sheetName val="ประเมิน"/>
      <sheetName val="A"/>
      <sheetName val="ชี้แจงราคา_cape_seal"/>
      <sheetName val="ชี้แจงราคา_cape_seal1"/>
      <sheetName val="ชี้แจงราคา_cape_sea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ข้อมูล"/>
      <sheetName val="ราคาป้าย"/>
      <sheetName val="ปริมาณงาน"/>
      <sheetName val="ต้นทุนคอนกรีต&amp;แบบ"/>
      <sheetName val="ระยะขนส่ง"/>
      <sheetName val="ปร4"/>
      <sheetName val="ปร5"/>
      <sheetName val="ค่างานต้นทุน"/>
      <sheetName val="ถนนคสล"/>
      <sheetName val="ค่าขนส่ง"/>
      <sheetName val="ค่าเสื่อมราคา"/>
      <sheetName val="SLOPE PROTECT"/>
      <sheetName val="UnitArch"/>
      <sheetName val="ไฟฟ้า"/>
      <sheetName val="อาคาร"/>
      <sheetName val="ร้านค้า"/>
      <sheetName val="ร้านค้า1"/>
      <sheetName val="ภูมิทัศน์"/>
      <sheetName val="ต้นไม้"/>
      <sheetName val="ราคาต้นไม้"/>
      <sheetName val="สำนักงาน"/>
      <sheetName val="สวนร่วม"/>
      <sheetName val="Factor_F"/>
      <sheetName val="Modul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05">
          <cell r="I105">
            <v>7.25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ปร5"/>
      <sheetName val="ปร4"/>
      <sheetName val="ปร4.1"/>
      <sheetName val="ปลูกต้นไม้"/>
      <sheetName val="BOQ"/>
      <sheetName val="การหาค่า factor F (2)"/>
      <sheetName val="งานทั่วไป "/>
      <sheetName val="หมวด 2"/>
      <sheetName val="หมวด 3"/>
      <sheetName val="หมวด 5"/>
      <sheetName val="หัวข้อ 6"/>
      <sheetName val="หัวข้อ 7"/>
      <sheetName val="หัวข้อ 9"/>
      <sheetName val="backup รื้อย้าย"/>
      <sheetName val="หมวด 10"/>
      <sheetName val="ราคาต้นไม้"/>
      <sheetName val="Unit-Rate"/>
      <sheetName val="ค่าดำเนินการ+ค่าเสื่อมราคา"/>
      <sheetName val="ราคาวัสดุ"/>
      <sheetName val="สรุปค่าขนส่ง"/>
      <sheetName val="ค่าขนส่ง-1"/>
      <sheetName val="ตารางค่าขนส่ง"/>
      <sheetName val="F-งานสะพาน"/>
      <sheetName val="F-งานทาง"/>
      <sheetName val="F ฝนตกชุก"/>
      <sheetName val="F-งานอาคาร"/>
      <sheetName val="Bank Form ปร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เมนู"/>
      <sheetName val="ปร.4"/>
      <sheetName val="ปร.5ทช"/>
      <sheetName val="ปกทช"/>
      <sheetName val="ข้อมูลประกอบการประมาณราคา"/>
      <sheetName val="รายการประมาณราคาต่อหน่วย"/>
      <sheetName val="ข้อมูลโครงการ"/>
      <sheetName val="ข้อมูลโครงสร้างทาง"/>
      <sheetName val="เลือกชนิดวัสดุมวลรวม"/>
      <sheetName val="เลือกวิธีหาราคาต้นทุน CS"/>
      <sheetName val="ตัวแปรค่าดำเนินการปูลาดAC"/>
      <sheetName val="ปร.4 สะพาน"/>
      <sheetName val="ปร.4 box"/>
      <sheetName val="ตัวแปรสภาพผิวทาง"/>
      <sheetName val="ค่าขนส่ง"/>
      <sheetName val="ค่าขนส่งปูนเมนต์"/>
      <sheetName val="ค่าขนส่งทราย"/>
      <sheetName val="ค่าขนส่งหิน"/>
      <sheetName val="ค่าขนส่งกรวดโม่"/>
      <sheetName val="ค่าขนส่งยาง"/>
      <sheetName val="ค่าขนส่งหินผสมAC"/>
      <sheetName val="ค่าขนส่งHM"/>
      <sheetName val="ค่าขนส่งเครืองจักร 80"/>
      <sheetName val="ค่าขนส่งacในสายทาง"/>
      <sheetName val="ค่าขนส่งเหล็ก"/>
      <sheetName val="ค่าขนส่งเหล็กรูปพรรณ"/>
      <sheetName val="ค่าขนส่งไม้แบบ"/>
      <sheetName val="ค่าขนส่งดินถม"/>
      <sheetName val="ค่าขนส่งลูกรังและวัสดุคัดเลือก"/>
      <sheetName val="ค่าขนส่งดินทิ้ง"/>
      <sheetName val="ค่าขนส่งไม้โครงสร้าง"/>
      <sheetName val="ค่าขนส่งท่อลอดกลม คสล."/>
      <sheetName val="กรอกข้อมูลประเมินราคาชุดที่2"/>
      <sheetName val="ประเภทงาน"/>
      <sheetName val="ถางป่าขุดตอขนาดเบา"/>
      <sheetName val="ถางป่าขุดตอขนาดกลาง"/>
      <sheetName val="ถางป่าขุดตอขนาดหนัก"/>
      <sheetName val="ดินคันทางขุดขน"/>
      <sheetName val="ดินคันทางบดทับ"/>
      <sheetName val="ดินขุดตัด"/>
      <sheetName val="ดินตัก"/>
      <sheetName val="หินผุขัดตัด"/>
      <sheetName val="หินผุดันตัก"/>
      <sheetName val="หินแข็งเจาะระเบิด"/>
      <sheetName val="หินแข็งดันตัก"/>
      <sheetName val="รองพื้นทางขุดขน"/>
      <sheetName val="รองพื้นทางผสมกับวัสดุอื่น"/>
      <sheetName val="รองพื้นทางบดทับ"/>
      <sheetName val="ไหล่ทางลูกรังผสมกับวัสดุอื่น"/>
      <sheetName val="ไหล่ทางลูกรังบดทับ"/>
      <sheetName val="พื้นทางผสมกับวัสดุอื่น"/>
      <sheetName val="พื้นทางบดทับ"/>
      <sheetName val="ตัดแต่งขั้นบันได"/>
      <sheetName val="ขุดรื้อลูกรัง10"/>
      <sheetName val="ขุดรื้อหินคลุก10"/>
      <sheetName val="ขุดรื้อผิวAC5"/>
      <sheetName val="ลาดยางPrimecoat"/>
      <sheetName val="ลาดยางTackcoat"/>
      <sheetName val="ชั้นเดียว(0.5)"/>
      <sheetName val="ชั้นเดียว(0.75)"/>
      <sheetName val="สองชั้น(0.75-0.375)"/>
      <sheetName val="สองชั้น(1-0.5)"/>
      <sheetName val="ชั้นเดียวเคลือบ(0.5)"/>
      <sheetName val="ชั้นเดียวเคลือบ(0.75)"/>
      <sheetName val="สองชั้นเคลือบ(0.75-0.375)"/>
      <sheetName val="สองชั้นเคลือบ(1-0.5)"/>
      <sheetName val="ค่าผสมAC"/>
      <sheetName val="ค่าปูผิวACบนPC"/>
      <sheetName val="ค่าปูผิวACบนTC"/>
      <sheetName val="ค่าผสมconc"/>
      <sheetName val="ค่าขนส่งconc"/>
      <sheetName val="ค่าแบบข้าง2ข้าง"/>
      <sheetName val="ค่าปูผิวconc"/>
      <sheetName val="ค่าตัดรอยต่อและหยอดยาง"/>
      <sheetName val="ค่าหยอดยางรอยต่อ"/>
      <sheetName val="ค่าบ่มผิวconc"/>
      <sheetName val="ค่าผสมวัสดุลูกรัง"/>
      <sheetName val="ค่าบ่มวัสดุลูกรัง"/>
      <sheetName val="ค่าผสมวัสดุหินคลุก"/>
      <sheetName val="ค่าบ่มวัสดุหินคลุก"/>
      <sheetName val="ค่าpipr15"/>
      <sheetName val="ค่าpipr20"/>
      <sheetName val="ค่าpipr25"/>
      <sheetName val="Slurry"/>
      <sheetName val="fogspray"/>
      <sheetName val="Sheet6"/>
      <sheetName val="ค่าดำเนินการและค่าเสื่อม"/>
      <sheetName val="สรุปค่าดำเนินการและค่าเสื่อม"/>
      <sheetName val="ปร.4สะพานคสล."/>
      <sheetName val="ปร.5สะพานคสล."/>
      <sheetName val="บัญชีแสดงปริมาณวัสดุชุดที่ 1"/>
      <sheetName val="บัญชีแสดงปริมาณวัสดุชุดที่ 2"/>
      <sheetName val="บัญชีแสดงปริมาณวัสดุชุดที่ 2.2"/>
      <sheetName val="สรุปBOX"/>
      <sheetName val="สรุปตารางกำแพงbox"/>
      <sheetName val="สรุปตารางถอดแบบbox"/>
      <sheetName val="ตารางกำแพงปากท่อลอดเหลี่ยม"/>
      <sheetName val="บันทึกประเมิน"/>
      <sheetName val="กรอกข้อมูลประเมินราคาชุดที1"/>
      <sheetName val="การแบ่งงวดงานCS"/>
      <sheetName val="รายละเอียดงวดงานที่แนบตามประกาศ"/>
      <sheetName val="รายละเอียดงวดงานใช้แนบสัญญาจ้าง"/>
      <sheetName val="SLOPE PROTECT"/>
      <sheetName val="ตารางถอดแบบสะพาน"/>
      <sheetName val="ตารางถอดแบบbox"/>
      <sheetName val="ตารางถอดแบบกำแพงปากท่อ"/>
      <sheetName val="สรุปถอดแบบสะพาน"/>
      <sheetName val="FACTORFงานทาง"/>
      <sheetName val="FACTORFชุก1งานทาง"/>
      <sheetName val="FACTORFชุก2งานทาง"/>
      <sheetName val="สรุปFACTORFงานทาง"/>
      <sheetName val="FACTORFงานสะพาน"/>
      <sheetName val="DATA1_1"/>
      <sheetName val="DATA1_2"/>
      <sheetName val="DATA1_3"/>
      <sheetName val="DATA1_4"/>
      <sheetName val="DATA1_5"/>
      <sheetName val="DATA1_6"/>
      <sheetName val="DATA1_7"/>
      <sheetName val="DATA1_8"/>
      <sheetName val="DATA2"/>
      <sheetName val="DATA6"/>
      <sheetName val="DATA3"/>
      <sheetName val="DATA4"/>
      <sheetName val="DATA5"/>
      <sheetName val="ปร_4"/>
      <sheetName val="ปร_5ทช"/>
      <sheetName val="เลือกวิธีหาราคาต้นทุน_CS"/>
      <sheetName val="ปร_4_สะพาน"/>
      <sheetName val="ปร_4_box"/>
      <sheetName val="ค่าขนส่งเครืองจักร_80"/>
      <sheetName val="ค่าขนส่งท่อลอดกลม_คสล_"/>
      <sheetName val="ชั้นเดียว(0_5)"/>
      <sheetName val="ชั้นเดียว(0_75)"/>
      <sheetName val="สองชั้น(0_75-0_375)"/>
      <sheetName val="สองชั้น(1-0_5)"/>
      <sheetName val="ชั้นเดียวเคลือบ(0_5)"/>
      <sheetName val="ชั้นเดียวเคลือบ(0_75)"/>
      <sheetName val="สองชั้นเคลือบ(0_75-0_375)"/>
      <sheetName val="สองชั้นเคลือบ(1-0_5)"/>
      <sheetName val="ปร_4สะพานคสล_"/>
      <sheetName val="ปร_5สะพานคสล_"/>
      <sheetName val="บัญชีแสดงปริมาณวัสดุชุดที่_1"/>
      <sheetName val="บัญชีแสดงปริมาณวัสดุชุดที่_2"/>
      <sheetName val="บัญชีแสดงปริมาณวัสดุชุดที่_2_2"/>
      <sheetName val="SLOPE_PROTECT"/>
      <sheetName val="ปร_41"/>
      <sheetName val="ปร_5ทช1"/>
      <sheetName val="เลือกวิธีหาราคาต้นทุน_CS1"/>
      <sheetName val="ปร_4_สะพาน1"/>
      <sheetName val="ปร_4_box1"/>
      <sheetName val="ค่าขนส่งเครืองจักร_801"/>
      <sheetName val="ค่าขนส่งท่อลอดกลม_คสล_1"/>
      <sheetName val="ชั้นเดียว(0_5)1"/>
      <sheetName val="ชั้นเดียว(0_75)1"/>
      <sheetName val="สองชั้น(0_75-0_375)1"/>
      <sheetName val="สองชั้น(1-0_5)1"/>
      <sheetName val="ชั้นเดียวเคลือบ(0_5)1"/>
      <sheetName val="ชั้นเดียวเคลือบ(0_75)1"/>
      <sheetName val="สองชั้นเคลือบ(0_75-0_375)1"/>
      <sheetName val="สองชั้นเคลือบ(1-0_5)1"/>
      <sheetName val="ปร_4สะพานคสล_1"/>
      <sheetName val="ปร_5สะพานคสล_1"/>
      <sheetName val="บัญชีแสดงปริมาณวัสดุชุดที่_11"/>
      <sheetName val="บัญชีแสดงปริมาณวัสดุชุดที่_21"/>
      <sheetName val="บัญชีแสดงปริมาณวัสดุชุดที่_2_21"/>
      <sheetName val="SLOPE_PROTECT1"/>
      <sheetName val="ปร_42"/>
      <sheetName val="ปร_5ทช2"/>
      <sheetName val="เลือกวิธีหาราคาต้นทุน_CS2"/>
      <sheetName val="ปร_4_สะพาน2"/>
      <sheetName val="ปร_4_box2"/>
      <sheetName val="ค่าขนส่งเครืองจักร_802"/>
      <sheetName val="ค่าขนส่งท่อลอดกลม_คสล_2"/>
      <sheetName val="ชั้นเดียว(0_5)2"/>
      <sheetName val="ชั้นเดียว(0_75)2"/>
      <sheetName val="สองชั้น(0_75-0_375)2"/>
      <sheetName val="สองชั้น(1-0_5)2"/>
      <sheetName val="ชั้นเดียวเคลือบ(0_5)2"/>
      <sheetName val="ชั้นเดียวเคลือบ(0_75)2"/>
      <sheetName val="สองชั้นเคลือบ(0_75-0_375)2"/>
      <sheetName val="สองชั้นเคลือบ(1-0_5)2"/>
      <sheetName val="ปร_4สะพานคสล_2"/>
      <sheetName val="ปร_5สะพานคสล_2"/>
      <sheetName val="บัญชีแสดงปริมาณวัสดุชุดที่_12"/>
      <sheetName val="บัญชีแสดงปริมาณวัสดุชุดที่_22"/>
      <sheetName val="บัญชีแสดงปริมาณวัสดุชุดที่_2_22"/>
      <sheetName val="SLOPE_PROTEC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รายละเอียดโครงการ"/>
      <sheetName val="รายการทั้งหมด"/>
      <sheetName val="ปร5"/>
      <sheetName val="รายการงานของโครงการ"/>
      <sheetName val="1"/>
      <sheetName val="2"/>
      <sheetName val="3"/>
      <sheetName val="4"/>
      <sheetName val="5"/>
      <sheetName val="6"/>
      <sheetName val="ตารางค่าขนส่ง"/>
      <sheetName val="ค่าขนส่ง-1"/>
      <sheetName val="สรุปค่าขนส่ง"/>
      <sheetName val="ตาราง Factor F งานทาง"/>
      <sheetName val="ตาราง Factor F อาคาร"/>
      <sheetName val="ตาราง Factor F สะพาน_ท่อเหลี่ยม"/>
      <sheetName val="ค่าดำเนินการ+ค่าเสื่อมราคา"/>
      <sheetName val="ราคาวัสดุ"/>
      <sheetName val="ค่าแรงต่อหน่วย"/>
      <sheetName val="ราคาคอนกรีตต่อหน่วย"/>
      <sheetName val="ส่วนขยายและค่ายุบตัว"/>
      <sheetName val="ลวดผูกเหล็ก&amp;เหล็กเสริมคอนกรีต"/>
    </sheetNames>
    <sheetDataSet>
      <sheetData sheetId="0" refreshError="1">
        <row r="18">
          <cell r="B18">
            <v>0</v>
          </cell>
        </row>
        <row r="19">
          <cell r="B19">
            <v>0</v>
          </cell>
        </row>
        <row r="20">
          <cell r="B20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ราคาต้นทุนต่อหน่วย"/>
      <sheetName val="ระบบกรองน้ำและน้ำพุ"/>
      <sheetName val="ภูมิสถาปัต"/>
      <sheetName val="ราคาต้นไม้"/>
      <sheetName val="Unit-Rateภูมิสถาปัต"/>
      <sheetName val="ราคาวัสดุ"/>
      <sheetName val="ค่าดำเนินการ+ค่าเสื่อมราคา"/>
      <sheetName val="ค่าขนส่ง"/>
      <sheetName val="ค่าขนส่ง-1"/>
    </sheetNames>
    <sheetDataSet>
      <sheetData sheetId="0" refreshError="1"/>
      <sheetData sheetId="1" refreshError="1"/>
      <sheetData sheetId="2" refreshError="1"/>
      <sheetData sheetId="3" refreshError="1">
        <row r="21">
          <cell r="H21">
            <v>450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รายละเอียดโครงการ"/>
      <sheetName val="ปร5"/>
      <sheetName val="ปร4"/>
      <sheetName val="ปร4_1"/>
      <sheetName val="BOQ"/>
      <sheetName val="Blank ปร5"/>
      <sheetName val="BLANK BOQ"/>
      <sheetName val="หมวด 1"/>
      <sheetName val="หมวด 2"/>
      <sheetName val="หมวด 3"/>
      <sheetName val="หมวด 4"/>
      <sheetName val="หมวด 5"/>
      <sheetName val="หมวด 6"/>
      <sheetName val="หมวด 7"/>
      <sheetName val="หมวด 8"/>
      <sheetName val="หมวด 9"/>
      <sheetName val="หมวด 10"/>
      <sheetName val="backup รื้อย้าย"/>
      <sheetName val="การหาค่า factor F"/>
      <sheetName val="F-งานสะพาน"/>
      <sheetName val="F-งานทาง"/>
      <sheetName val="F ฝนตกชุก"/>
      <sheetName val="F-งานอาคาร"/>
      <sheetName val="ค่าดำเนินการ+ค่าเสื่อมราคา"/>
      <sheetName val="ส่วนขยายและค่ายุบตัว"/>
      <sheetName val="ตารางค่าขนส่ง"/>
      <sheetName val="ค่าขนส่ง-1"/>
      <sheetName val="สรุปค่าขนส่ง"/>
      <sheetName val="ราคาวัสดุ"/>
      <sheetName val="ราคาต้นไม้"/>
      <sheetName val="Backup งานต้นไม้"/>
      <sheetName val="Traffic sign"/>
      <sheetName val="Unit-Rateภูมิสถาปัต"/>
      <sheetName val="ปลูกหญ้า+คันหิน+คันหินเกาะกลาง"/>
      <sheetName val="Sheet1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_ข้อมูล"/>
      <sheetName val="ปร4"/>
      <sheetName val="ปร5"/>
      <sheetName val="Bงานต้นทุน"/>
      <sheetName val="ราคาวัสดุ"/>
      <sheetName val="ข้อมูลสะพาน"/>
      <sheetName val="คำนวณ"/>
      <sheetName val="ค่าขนส่ง"/>
      <sheetName val="FACTOR_F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8">
          <cell r="H38">
            <v>1591</v>
          </cell>
        </row>
        <row r="44">
          <cell r="H44">
            <v>1623</v>
          </cell>
        </row>
        <row r="50">
          <cell r="H50">
            <v>1757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่าดำเนินการ+เสื่อมราคา"/>
      <sheetName val="ราคาคอนกรีตต่อหน่วย"/>
      <sheetName val="ราคาวัสดุ"/>
      <sheetName val="ต้นทุนงานทาง"/>
      <sheetName val="สรุปผล"/>
      <sheetName val="ต้นทุนต่อหน่วย-ปร.1"/>
      <sheetName val="รายการสรุปผล"/>
      <sheetName val="F-งานสะพาน"/>
      <sheetName val="F-งานทาง"/>
      <sheetName val="F ฝนตกชุก"/>
    </sheetNames>
    <sheetDataSet>
      <sheetData sheetId="0" refreshError="1"/>
      <sheetData sheetId="1" refreshError="1"/>
      <sheetData sheetId="2" refreshError="1">
        <row r="28">
          <cell r="F28">
            <v>422.14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ป้ายจราจรระหว่างก่อสร้าง"/>
      <sheetName val="HOME1"/>
      <sheetName val="input11"/>
      <sheetName val="Workload1"/>
      <sheetName val="MEDIANPRICE1"/>
      <sheetName val="unit cost1"/>
      <sheetName val="รายละเอียดการสือราคา"/>
      <sheetName val="PR.51"/>
      <sheetName val="PR.6"/>
      <sheetName val="S21"/>
      <sheetName val="S31"/>
      <sheetName val="F-ROAD1"/>
      <sheetName val="MATERIAL1"/>
      <sheetName val="ปร.4 BoX"/>
      <sheetName val="ปริมาณวัสดุกำแพงปากท่อ"/>
      <sheetName val="F-BOX"/>
      <sheetName val="ป้ายชุมชน"/>
      <sheetName val="รองปก"/>
      <sheetName val="ปก"/>
      <sheetName val="Sheet1"/>
      <sheetName val="ข้อมูลดินตัด - ดินถม"/>
      <sheetName val="ราคาต่อหน่วยงานตัด JOINT"/>
      <sheetName val="รายการเปรียบเทียบราคาวัสดุ"/>
    </sheetNames>
    <sheetDataSet>
      <sheetData sheetId="0"/>
      <sheetData sheetId="1"/>
      <sheetData sheetId="2">
        <row r="4">
          <cell r="C4" t="str">
            <v>ปรังปรุงผิวจราจรแอสฟัลท์ติกคอนกรีต</v>
          </cell>
        </row>
        <row r="7">
          <cell r="A7" t="str">
            <v>ชื่อสายทาง</v>
          </cell>
          <cell r="C7" t="str">
            <v>ประชาอุทิศ</v>
          </cell>
        </row>
        <row r="8">
          <cell r="A8" t="str">
            <v>รหัสสายทาง</v>
          </cell>
          <cell r="C8" t="str">
            <v>ตง.ถ.66-026</v>
          </cell>
        </row>
        <row r="9">
          <cell r="A9" t="str">
            <v xml:space="preserve">สถานที่ตั้ง </v>
          </cell>
          <cell r="C9" t="str">
            <v>หมู่ที่ 6 ตำบลบางด้วน  อำเภอปะเหลียน  จังหวัดตรัง</v>
          </cell>
        </row>
        <row r="10">
          <cell r="A10" t="str">
            <v>ระยะทางในการดำเนินงานทั้งหมด</v>
          </cell>
          <cell r="C10">
            <v>0.36</v>
          </cell>
          <cell r="F10" t="str">
            <v>กิโลเมตร</v>
          </cell>
          <cell r="H10" t="str">
            <v xml:space="preserve">ช่วงที่ 1 กม.ที่ </v>
          </cell>
          <cell r="I10">
            <v>0</v>
          </cell>
          <cell r="J10" t="str">
            <v xml:space="preserve">ถึง กม.ที่ </v>
          </cell>
          <cell r="K10">
            <v>360</v>
          </cell>
        </row>
        <row r="11">
          <cell r="A11" t="str">
            <v>พื้นที่ในการดำเนินการ</v>
          </cell>
          <cell r="C11">
            <v>1440</v>
          </cell>
          <cell r="F11" t="str">
            <v>ตร.ม.</v>
          </cell>
          <cell r="H11" t="str">
            <v xml:space="preserve">ช่วงที่ 2 กม.ที่ </v>
          </cell>
          <cell r="I11">
            <v>0</v>
          </cell>
          <cell r="J11" t="str">
            <v xml:space="preserve">ถึง กม.ที่ </v>
          </cell>
          <cell r="K11">
            <v>0</v>
          </cell>
        </row>
        <row r="12">
          <cell r="H12" t="str">
            <v xml:space="preserve">ช่วงที่ 3 กม.ที่ </v>
          </cell>
          <cell r="I12">
            <v>0</v>
          </cell>
          <cell r="J12" t="str">
            <v xml:space="preserve">ถึง กม.ที่ </v>
          </cell>
          <cell r="K12">
            <v>0</v>
          </cell>
        </row>
        <row r="13">
          <cell r="A13" t="str">
            <v>ผิวจราจร</v>
          </cell>
          <cell r="B13" t="str">
            <v>AC</v>
          </cell>
          <cell r="D13" t="str">
            <v>กว้าง</v>
          </cell>
          <cell r="E13">
            <v>4</v>
          </cell>
          <cell r="F13" t="str">
            <v>เมตร</v>
          </cell>
          <cell r="G13" t="str">
            <v>ไหล่ทางกว้างข้างละ</v>
          </cell>
          <cell r="I13">
            <v>0</v>
          </cell>
          <cell r="J13" t="str">
            <v>เมตร</v>
          </cell>
        </row>
        <row r="14">
          <cell r="A14" t="str">
            <v>หนา</v>
          </cell>
          <cell r="B14">
            <v>5</v>
          </cell>
          <cell r="D14" t="str">
            <v>ซม.</v>
          </cell>
        </row>
        <row r="26">
          <cell r="B26">
            <v>1.3848</v>
          </cell>
        </row>
        <row r="27">
          <cell r="B27">
            <v>1</v>
          </cell>
        </row>
        <row r="28">
          <cell r="B28"/>
        </row>
        <row r="87">
          <cell r="I87"/>
        </row>
      </sheetData>
      <sheetData sheetId="3"/>
      <sheetData sheetId="4"/>
      <sheetData sheetId="5">
        <row r="39">
          <cell r="H39">
            <v>2200</v>
          </cell>
        </row>
        <row r="40">
          <cell r="H40">
            <v>2200</v>
          </cell>
        </row>
        <row r="41">
          <cell r="H41">
            <v>2250</v>
          </cell>
        </row>
        <row r="42">
          <cell r="H42">
            <v>2250</v>
          </cell>
        </row>
        <row r="73">
          <cell r="N73">
            <v>349.59</v>
          </cell>
        </row>
        <row r="91">
          <cell r="N91">
            <v>419.09</v>
          </cell>
        </row>
        <row r="100">
          <cell r="N100">
            <v>737.74</v>
          </cell>
        </row>
        <row r="106">
          <cell r="N106">
            <v>39.96</v>
          </cell>
        </row>
        <row r="112">
          <cell r="N112">
            <v>16.809999999999999</v>
          </cell>
        </row>
        <row r="117">
          <cell r="N117">
            <v>271</v>
          </cell>
        </row>
        <row r="141">
          <cell r="N141">
            <v>339.2</v>
          </cell>
        </row>
        <row r="163">
          <cell r="N163">
            <v>384.51</v>
          </cell>
        </row>
        <row r="194">
          <cell r="N194">
            <v>189.69</v>
          </cell>
        </row>
        <row r="210">
          <cell r="N210">
            <v>357.45</v>
          </cell>
        </row>
        <row r="213">
          <cell r="N213">
            <v>62.28</v>
          </cell>
        </row>
        <row r="232">
          <cell r="N232">
            <v>96.48</v>
          </cell>
        </row>
        <row r="236">
          <cell r="N236">
            <v>171.69</v>
          </cell>
        </row>
        <row r="290">
          <cell r="N290">
            <v>624.70123469999999</v>
          </cell>
        </row>
        <row r="311">
          <cell r="N311">
            <v>3647.0201749000003</v>
          </cell>
        </row>
        <row r="328">
          <cell r="N328">
            <v>1601.8638181999997</v>
          </cell>
        </row>
        <row r="345">
          <cell r="N345">
            <v>2312.9060762999998</v>
          </cell>
        </row>
        <row r="356">
          <cell r="N356">
            <v>2676.81</v>
          </cell>
        </row>
        <row r="366">
          <cell r="N366">
            <v>4028.09</v>
          </cell>
        </row>
        <row r="376">
          <cell r="N376">
            <v>5417.29</v>
          </cell>
        </row>
        <row r="386">
          <cell r="N386">
            <v>7302.24</v>
          </cell>
        </row>
        <row r="396">
          <cell r="N396">
            <v>38737.505349999999</v>
          </cell>
        </row>
        <row r="410">
          <cell r="N410">
            <v>952.00288329919988</v>
          </cell>
        </row>
        <row r="416">
          <cell r="N416">
            <v>187.19353600000002</v>
          </cell>
        </row>
        <row r="493">
          <cell r="N493">
            <v>14791.63</v>
          </cell>
        </row>
        <row r="503">
          <cell r="N503">
            <v>21099.95</v>
          </cell>
        </row>
        <row r="513">
          <cell r="N513">
            <v>31517.54</v>
          </cell>
        </row>
        <row r="523">
          <cell r="N523">
            <v>32114.79</v>
          </cell>
        </row>
        <row r="646">
          <cell r="N646">
            <v>13080</v>
          </cell>
        </row>
        <row r="648">
          <cell r="N648">
            <v>9000</v>
          </cell>
        </row>
        <row r="649">
          <cell r="N649">
            <v>180</v>
          </cell>
        </row>
        <row r="650">
          <cell r="N650">
            <v>100</v>
          </cell>
        </row>
        <row r="651">
          <cell r="N651">
            <v>1200</v>
          </cell>
        </row>
        <row r="652">
          <cell r="N652">
            <v>500</v>
          </cell>
        </row>
        <row r="653">
          <cell r="N653">
            <v>1950</v>
          </cell>
        </row>
        <row r="654">
          <cell r="N654">
            <v>1500</v>
          </cell>
        </row>
        <row r="655">
          <cell r="N655">
            <v>165</v>
          </cell>
        </row>
        <row r="668">
          <cell r="N668">
            <v>32986</v>
          </cell>
        </row>
        <row r="671">
          <cell r="N671">
            <v>123500</v>
          </cell>
        </row>
        <row r="672">
          <cell r="N672">
            <v>10956</v>
          </cell>
        </row>
        <row r="673">
          <cell r="N673">
            <v>3000</v>
          </cell>
        </row>
        <row r="696">
          <cell r="N696">
            <v>3705.7287135918</v>
          </cell>
        </row>
        <row r="706">
          <cell r="I706"/>
        </row>
        <row r="715">
          <cell r="N715">
            <v>465.55</v>
          </cell>
        </row>
      </sheetData>
      <sheetData sheetId="6"/>
      <sheetData sheetId="7"/>
      <sheetData sheetId="8"/>
      <sheetData sheetId="9">
        <row r="13">
          <cell r="BF13">
            <v>11.57</v>
          </cell>
        </row>
        <row r="15">
          <cell r="BF15">
            <v>11.9</v>
          </cell>
        </row>
        <row r="30">
          <cell r="BF30">
            <v>3.84</v>
          </cell>
        </row>
        <row r="31">
          <cell r="BF31">
            <v>8.58</v>
          </cell>
        </row>
        <row r="33">
          <cell r="BF33">
            <v>22.42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3">
          <cell r="I13">
            <v>246</v>
          </cell>
        </row>
        <row r="38">
          <cell r="I38">
            <v>182</v>
          </cell>
        </row>
        <row r="55">
          <cell r="I55">
            <v>68</v>
          </cell>
        </row>
      </sheetData>
      <sheetData sheetId="22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rtlCol="0" anchor="ctr"/>
      <a:lstStyle>
        <a:defPPr algn="ctr">
          <a:defRPr sz="1200" b="1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F20AF-61DE-4F6B-BB07-4FB5C7BC4692}">
  <sheetPr codeName="Sheet4">
    <tabColor rgb="FFC00000"/>
  </sheetPr>
  <dimension ref="A1:J179"/>
  <sheetViews>
    <sheetView tabSelected="1" view="pageBreakPreview" topLeftCell="A147" zoomScaleNormal="100" zoomScaleSheetLayoutView="100" workbookViewId="0">
      <selection activeCell="D149" sqref="D149"/>
    </sheetView>
  </sheetViews>
  <sheetFormatPr defaultColWidth="9.140625" defaultRowHeight="21.75" x14ac:dyDescent="0.5"/>
  <cols>
    <col min="1" max="1" width="4" style="5" customWidth="1"/>
    <col min="2" max="2" width="12.140625" style="2" customWidth="1"/>
    <col min="3" max="3" width="30.42578125" style="2" customWidth="1"/>
    <col min="4" max="4" width="10.28515625" style="2" customWidth="1"/>
    <col min="5" max="5" width="9.5703125" style="2" customWidth="1"/>
    <col min="6" max="6" width="14.5703125" style="2" customWidth="1"/>
    <col min="7" max="7" width="14.42578125" style="2" customWidth="1"/>
    <col min="8" max="8" width="15.5703125" style="96" customWidth="1"/>
    <col min="9" max="9" width="14" style="4" customWidth="1"/>
    <col min="10" max="10" width="13.85546875" style="2" customWidth="1"/>
    <col min="11" max="16384" width="9.140625" style="2"/>
  </cols>
  <sheetData>
    <row r="1" spans="1:10" ht="21.75" customHeight="1" x14ac:dyDescent="0.5">
      <c r="A1" s="165" t="s">
        <v>0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ht="21.75" customHeight="1" x14ac:dyDescent="0.5">
      <c r="A2" s="1"/>
      <c r="B2" s="138" t="s">
        <v>1</v>
      </c>
      <c r="C2" s="138"/>
      <c r="D2" s="129" t="str">
        <f>[30]input11!C4</f>
        <v>ปรังปรุงผิวจราจรแอสฟัลท์ติกคอนกรีต</v>
      </c>
      <c r="E2" s="129"/>
      <c r="F2" s="129"/>
      <c r="G2" s="129"/>
      <c r="H2" s="129"/>
      <c r="I2" s="129"/>
      <c r="J2" s="1"/>
    </row>
    <row r="3" spans="1:10" x14ac:dyDescent="0.5">
      <c r="B3" s="5" t="str">
        <f>[30]input11!$A$8</f>
        <v>รหัสสายทาง</v>
      </c>
      <c r="C3" s="4" t="str">
        <f>[30]input11!$C$8</f>
        <v>ตง.ถ.66-026</v>
      </c>
      <c r="D3" s="138" t="str">
        <f>[30]input11!A7</f>
        <v>ชื่อสายทาง</v>
      </c>
      <c r="E3" s="138"/>
      <c r="F3" s="129" t="str">
        <f>[30]input11!C7</f>
        <v>ประชาอุทิศ</v>
      </c>
      <c r="G3" s="129"/>
      <c r="H3" s="129"/>
      <c r="I3" s="129"/>
      <c r="J3" s="129"/>
    </row>
    <row r="4" spans="1:10" ht="21.75" customHeight="1" x14ac:dyDescent="0.5">
      <c r="B4" s="5" t="str">
        <f>[30]input11!$A$9</f>
        <v xml:space="preserve">สถานที่ตั้ง </v>
      </c>
      <c r="C4" s="4" t="str">
        <f>[30]input11!$C$9</f>
        <v>หมู่ที่ 6 ตำบลบางด้วน  อำเภอปะเหลียน  จังหวัดตรัง</v>
      </c>
      <c r="F4" s="5" t="str">
        <f>[30]input11!$A$10</f>
        <v>ระยะทางในการดำเนินงานทั้งหมด</v>
      </c>
      <c r="H4" s="6">
        <f>[30]input11!$C$10</f>
        <v>0.36</v>
      </c>
      <c r="I4" s="3" t="str">
        <f>[30]input11!$F$10</f>
        <v>กิโลเมตร</v>
      </c>
    </row>
    <row r="5" spans="1:10" ht="21.75" customHeight="1" x14ac:dyDescent="0.5">
      <c r="B5" s="5" t="str">
        <f>[30]input11!A11</f>
        <v>พื้นที่ในการดำเนินการ</v>
      </c>
      <c r="D5" s="166">
        <f>[30]input11!C11</f>
        <v>1440</v>
      </c>
      <c r="E5" s="166"/>
      <c r="F5" s="8" t="str">
        <f>[30]input11!F11</f>
        <v>ตร.ม.</v>
      </c>
      <c r="G5" s="5" t="str">
        <f>[30]input11!H10</f>
        <v xml:space="preserve">ช่วงที่ 1 กม.ที่ </v>
      </c>
      <c r="H5" s="9">
        <f>[30]input11!I10</f>
        <v>0</v>
      </c>
      <c r="I5" s="10" t="str">
        <f>[30]input11!J10</f>
        <v xml:space="preserve">ถึง กม.ที่ </v>
      </c>
      <c r="J5" s="11">
        <f>[30]input11!K10</f>
        <v>360</v>
      </c>
    </row>
    <row r="6" spans="1:10" ht="21.75" customHeight="1" x14ac:dyDescent="0.5">
      <c r="B6" s="5"/>
      <c r="D6" s="7"/>
      <c r="E6" s="7"/>
      <c r="F6" s="8"/>
      <c r="G6" s="5" t="str">
        <f>[30]input11!H11</f>
        <v xml:space="preserve">ช่วงที่ 2 กม.ที่ </v>
      </c>
      <c r="H6" s="9">
        <f>[30]input11!I11</f>
        <v>0</v>
      </c>
      <c r="I6" s="10" t="str">
        <f>[30]input11!J11</f>
        <v xml:space="preserve">ถึง กม.ที่ </v>
      </c>
      <c r="J6" s="11">
        <f>[30]input11!K11</f>
        <v>0</v>
      </c>
    </row>
    <row r="7" spans="1:10" ht="0.75" customHeight="1" x14ac:dyDescent="0.5">
      <c r="B7" s="5"/>
      <c r="D7" s="7"/>
      <c r="E7" s="7"/>
      <c r="F7" s="8"/>
      <c r="G7" s="5" t="str">
        <f>[30]input11!H12</f>
        <v xml:space="preserve">ช่วงที่ 3 กม.ที่ </v>
      </c>
      <c r="H7" s="9">
        <f>[30]input11!I12</f>
        <v>0</v>
      </c>
      <c r="I7" s="10" t="str">
        <f>[30]input11!J12</f>
        <v xml:space="preserve">ถึง กม.ที่ </v>
      </c>
      <c r="J7" s="11">
        <f>[30]input11!K12</f>
        <v>0</v>
      </c>
    </row>
    <row r="8" spans="1:10" ht="21.75" customHeight="1" x14ac:dyDescent="0.5">
      <c r="A8" s="12"/>
      <c r="B8" s="12" t="str">
        <f>[30]input11!$A$13</f>
        <v>ผิวจราจร</v>
      </c>
      <c r="C8" s="13" t="str">
        <f>[30]input11!$B$13&amp;" "&amp;[30]input11!A14&amp;" "&amp;[30]input11!B14&amp;" "&amp;[30]input11!D14</f>
        <v>AC หนา 5 ซม.</v>
      </c>
      <c r="D8" s="14" t="str">
        <f>[30]input11!$D$13</f>
        <v>กว้าง</v>
      </c>
      <c r="E8" s="15">
        <f>[30]input11!$E$13</f>
        <v>4</v>
      </c>
      <c r="F8" s="14" t="str">
        <f>[30]input11!$F$13</f>
        <v>เมตร</v>
      </c>
      <c r="G8" s="12" t="str">
        <f>[30]input11!$G$13</f>
        <v>ไหล่ทางกว้างข้างละ</v>
      </c>
      <c r="H8" s="16"/>
      <c r="I8" s="17">
        <f>[30]input11!I13</f>
        <v>0</v>
      </c>
      <c r="J8" s="18" t="str">
        <f>[30]input11!J13</f>
        <v>เมตร</v>
      </c>
    </row>
    <row r="9" spans="1:10" ht="20.100000000000001" customHeight="1" x14ac:dyDescent="0.5">
      <c r="A9" s="159" t="s">
        <v>2</v>
      </c>
      <c r="B9" s="161" t="s">
        <v>3</v>
      </c>
      <c r="C9" s="162"/>
      <c r="D9" s="155" t="s">
        <v>4</v>
      </c>
      <c r="E9" s="155" t="s">
        <v>5</v>
      </c>
      <c r="F9" s="161" t="s">
        <v>6</v>
      </c>
      <c r="G9" s="155" t="s">
        <v>7</v>
      </c>
      <c r="H9" s="153" t="s">
        <v>8</v>
      </c>
      <c r="I9" s="19" t="s">
        <v>6</v>
      </c>
      <c r="J9" s="155" t="s">
        <v>9</v>
      </c>
    </row>
    <row r="10" spans="1:10" ht="20.100000000000001" customHeight="1" x14ac:dyDescent="0.5">
      <c r="A10" s="160"/>
      <c r="B10" s="163"/>
      <c r="C10" s="164"/>
      <c r="D10" s="156"/>
      <c r="E10" s="156"/>
      <c r="F10" s="163"/>
      <c r="G10" s="156"/>
      <c r="H10" s="154"/>
      <c r="I10" s="20" t="s">
        <v>10</v>
      </c>
      <c r="J10" s="156"/>
    </row>
    <row r="11" spans="1:10" ht="20.100000000000001" customHeight="1" x14ac:dyDescent="0.5">
      <c r="A11" s="21">
        <v>1</v>
      </c>
      <c r="B11" s="22" t="s">
        <v>11</v>
      </c>
      <c r="D11" s="23"/>
      <c r="E11" s="24"/>
      <c r="F11" s="24"/>
      <c r="G11" s="24"/>
      <c r="H11" s="25"/>
      <c r="I11" s="26"/>
      <c r="J11" s="27"/>
    </row>
    <row r="12" spans="1:10" ht="20.100000000000001" customHeight="1" x14ac:dyDescent="0.5">
      <c r="A12" s="28"/>
      <c r="B12" s="29" t="s">
        <v>12</v>
      </c>
      <c r="D12" s="30">
        <v>0</v>
      </c>
      <c r="E12" s="31" t="s">
        <v>13</v>
      </c>
      <c r="F12" s="32">
        <f>ROUND(IF(D12&lt;=0,0,+[30]S21!BF30),2)</f>
        <v>0</v>
      </c>
      <c r="G12" s="32">
        <f>ROUND(D12*F12,2)</f>
        <v>0</v>
      </c>
      <c r="H12" s="33">
        <f>ROUND(IF(D12&lt;=0,0,[30]input11!B26),4)</f>
        <v>0</v>
      </c>
      <c r="I12" s="34">
        <f>ROUND(F12*H12,2)</f>
        <v>0</v>
      </c>
      <c r="J12" s="35">
        <f>ROUND(D12*I12,2)</f>
        <v>0</v>
      </c>
    </row>
    <row r="13" spans="1:10" ht="20.100000000000001" customHeight="1" x14ac:dyDescent="0.5">
      <c r="A13" s="28"/>
      <c r="B13" s="29" t="s">
        <v>14</v>
      </c>
      <c r="D13" s="30">
        <v>6</v>
      </c>
      <c r="E13" s="31" t="s">
        <v>13</v>
      </c>
      <c r="F13" s="32">
        <f>IF(D13&lt;=0,0,70)</f>
        <v>70</v>
      </c>
      <c r="G13" s="32">
        <f t="shared" ref="G13:G27" si="0">ROUND(D13*F13,2)</f>
        <v>420</v>
      </c>
      <c r="H13" s="33">
        <f>ROUND(IF(D13&lt;=0,0,[30]input11!B26),4)</f>
        <v>1.3848</v>
      </c>
      <c r="I13" s="34">
        <f t="shared" ref="I13:I22" si="1">ROUND(F13*H13,2)</f>
        <v>96.94</v>
      </c>
      <c r="J13" s="35">
        <f t="shared" ref="J13:J29" si="2">ROUND(D13*I13,2)</f>
        <v>581.64</v>
      </c>
    </row>
    <row r="14" spans="1:10" ht="20.100000000000001" customHeight="1" x14ac:dyDescent="0.5">
      <c r="A14" s="28"/>
      <c r="B14" s="29" t="s">
        <v>15</v>
      </c>
      <c r="D14" s="30">
        <v>720</v>
      </c>
      <c r="E14" s="31" t="s">
        <v>13</v>
      </c>
      <c r="F14" s="32">
        <f>ROUND(IF(D14&lt;=0,0,+[30]S21!BF30),2)</f>
        <v>3.84</v>
      </c>
      <c r="G14" s="32">
        <f t="shared" si="0"/>
        <v>2764.8</v>
      </c>
      <c r="H14" s="33">
        <f>ROUND(IF(D14&lt;=0,0,[30]input11!B26),4)</f>
        <v>1.3848</v>
      </c>
      <c r="I14" s="34">
        <f t="shared" si="1"/>
        <v>5.32</v>
      </c>
      <c r="J14" s="35">
        <f t="shared" si="2"/>
        <v>3830.4</v>
      </c>
    </row>
    <row r="15" spans="1:10" ht="20.100000000000001" customHeight="1" x14ac:dyDescent="0.5">
      <c r="A15" s="28"/>
      <c r="B15" s="29" t="s">
        <v>16</v>
      </c>
      <c r="D15" s="30">
        <v>0</v>
      </c>
      <c r="E15" s="31" t="s">
        <v>13</v>
      </c>
      <c r="F15" s="32">
        <f>ROUND(IF(D15&lt;=0,0,+[30]S21!$BF$13),2)</f>
        <v>0</v>
      </c>
      <c r="G15" s="32">
        <f t="shared" si="0"/>
        <v>0</v>
      </c>
      <c r="H15" s="33">
        <f>ROUND(IF(D15&lt;=0,0,[30]input11!B26),4)</f>
        <v>0</v>
      </c>
      <c r="I15" s="34">
        <f t="shared" si="1"/>
        <v>0</v>
      </c>
      <c r="J15" s="35">
        <f t="shared" si="2"/>
        <v>0</v>
      </c>
    </row>
    <row r="16" spans="1:10" ht="20.100000000000001" customHeight="1" x14ac:dyDescent="0.5">
      <c r="A16" s="28"/>
      <c r="B16" s="29" t="s">
        <v>17</v>
      </c>
      <c r="D16" s="30">
        <v>0</v>
      </c>
      <c r="E16" s="31" t="s">
        <v>13</v>
      </c>
      <c r="F16" s="32">
        <f>ROUND(IF(D16&lt;=0,0,+[30]S21!$BF$15),2)</f>
        <v>0</v>
      </c>
      <c r="G16" s="32">
        <f t="shared" si="0"/>
        <v>0</v>
      </c>
      <c r="H16" s="33">
        <f>ROUND(IF(D16&lt;=0,0,[30]input11!B26),4)</f>
        <v>0</v>
      </c>
      <c r="I16" s="34">
        <f t="shared" si="1"/>
        <v>0</v>
      </c>
      <c r="J16" s="35">
        <f t="shared" si="2"/>
        <v>0</v>
      </c>
    </row>
    <row r="17" spans="1:10" ht="20.100000000000001" customHeight="1" x14ac:dyDescent="0.5">
      <c r="A17" s="36"/>
      <c r="B17" s="29" t="s">
        <v>18</v>
      </c>
      <c r="D17" s="30">
        <v>0</v>
      </c>
      <c r="E17" s="31" t="s">
        <v>19</v>
      </c>
      <c r="F17" s="32">
        <f>ROUND(IF(D17&lt;=0,0,+[30]S21!$BF$31),2)</f>
        <v>0</v>
      </c>
      <c r="G17" s="32">
        <f t="shared" si="0"/>
        <v>0</v>
      </c>
      <c r="H17" s="33">
        <f>ROUND(IF(D17&lt;=0,0,[30]input11!B26),4)</f>
        <v>0</v>
      </c>
      <c r="I17" s="34">
        <f t="shared" si="1"/>
        <v>0</v>
      </c>
      <c r="J17" s="35">
        <f t="shared" si="2"/>
        <v>0</v>
      </c>
    </row>
    <row r="18" spans="1:10" ht="20.100000000000001" customHeight="1" x14ac:dyDescent="0.5">
      <c r="A18" s="36"/>
      <c r="B18" s="157" t="s">
        <v>20</v>
      </c>
      <c r="C18" s="158"/>
      <c r="D18" s="30">
        <v>0</v>
      </c>
      <c r="E18" s="31" t="s">
        <v>19</v>
      </c>
      <c r="F18" s="32">
        <f>ROUND(IF(D18&lt;=0,0,+[30]S21!$BF$33),2)</f>
        <v>0</v>
      </c>
      <c r="G18" s="32">
        <f t="shared" si="0"/>
        <v>0</v>
      </c>
      <c r="H18" s="33">
        <f>ROUND(IF(D18&lt;=0,0,[30]input11!B26),4)</f>
        <v>0</v>
      </c>
      <c r="I18" s="34">
        <f t="shared" si="1"/>
        <v>0</v>
      </c>
      <c r="J18" s="35">
        <f t="shared" si="2"/>
        <v>0</v>
      </c>
    </row>
    <row r="19" spans="1:10" ht="20.100000000000001" customHeight="1" x14ac:dyDescent="0.5">
      <c r="A19" s="36"/>
      <c r="B19" s="37" t="s">
        <v>21</v>
      </c>
      <c r="C19" s="29"/>
      <c r="D19" s="30">
        <v>0</v>
      </c>
      <c r="E19" s="31" t="s">
        <v>19</v>
      </c>
      <c r="F19" s="32">
        <f>IF(D19&lt;=0,0,+'[30]unit cost1'!$N$73)</f>
        <v>0</v>
      </c>
      <c r="G19" s="32">
        <f t="shared" si="0"/>
        <v>0</v>
      </c>
      <c r="H19" s="33">
        <f>ROUND(IF(D19&lt;=0,0,[30]input11!B26),4)</f>
        <v>0</v>
      </c>
      <c r="I19" s="34">
        <f t="shared" si="1"/>
        <v>0</v>
      </c>
      <c r="J19" s="35">
        <f t="shared" si="2"/>
        <v>0</v>
      </c>
    </row>
    <row r="20" spans="1:10" ht="20.100000000000001" customHeight="1" x14ac:dyDescent="0.5">
      <c r="A20" s="36"/>
      <c r="B20" s="37" t="s">
        <v>22</v>
      </c>
      <c r="C20" s="29"/>
      <c r="D20" s="30">
        <v>0</v>
      </c>
      <c r="E20" s="31" t="s">
        <v>19</v>
      </c>
      <c r="F20" s="32">
        <f>IF(D20&lt;=0,0,+'[30]unit cost1'!$I$706)</f>
        <v>0</v>
      </c>
      <c r="G20" s="32">
        <f t="shared" si="0"/>
        <v>0</v>
      </c>
      <c r="H20" s="33">
        <f>ROUND(IF(D20&lt;=0,0,[30]input11!B26),4)</f>
        <v>0</v>
      </c>
      <c r="I20" s="34">
        <f t="shared" si="1"/>
        <v>0</v>
      </c>
      <c r="J20" s="35">
        <f t="shared" si="2"/>
        <v>0</v>
      </c>
    </row>
    <row r="21" spans="1:10" ht="20.100000000000001" customHeight="1" x14ac:dyDescent="0.5">
      <c r="A21" s="36"/>
      <c r="B21" s="29" t="s">
        <v>23</v>
      </c>
      <c r="D21" s="30">
        <v>0</v>
      </c>
      <c r="E21" s="31" t="s">
        <v>19</v>
      </c>
      <c r="F21" s="32">
        <f>IF(D21&lt;=0,0,+'[30]unit cost1'!$N$91)</f>
        <v>0</v>
      </c>
      <c r="G21" s="32">
        <f t="shared" si="0"/>
        <v>0</v>
      </c>
      <c r="H21" s="33">
        <f>ROUND(IF(D21&lt;=0,0,[30]input11!B26),4)</f>
        <v>0</v>
      </c>
      <c r="I21" s="34">
        <f t="shared" si="1"/>
        <v>0</v>
      </c>
      <c r="J21" s="35">
        <f t="shared" si="2"/>
        <v>0</v>
      </c>
    </row>
    <row r="22" spans="1:10" ht="20.100000000000001" customHeight="1" x14ac:dyDescent="0.5">
      <c r="A22" s="36"/>
      <c r="B22" s="29" t="s">
        <v>24</v>
      </c>
      <c r="D22" s="30">
        <v>0</v>
      </c>
      <c r="E22" s="31" t="s">
        <v>19</v>
      </c>
      <c r="F22" s="32">
        <f>IF(D22&lt;=0,0,+'[30]unit cost1'!$I$706)</f>
        <v>0</v>
      </c>
      <c r="G22" s="32">
        <f t="shared" si="0"/>
        <v>0</v>
      </c>
      <c r="H22" s="33">
        <f>ROUND(IF(D22&lt;=0,0,[30]input11!B26),4)</f>
        <v>0</v>
      </c>
      <c r="I22" s="34">
        <f t="shared" si="1"/>
        <v>0</v>
      </c>
      <c r="J22" s="35">
        <f t="shared" si="2"/>
        <v>0</v>
      </c>
    </row>
    <row r="23" spans="1:10" ht="20.100000000000001" customHeight="1" x14ac:dyDescent="0.5">
      <c r="A23" s="36"/>
      <c r="B23" s="29" t="s">
        <v>25</v>
      </c>
      <c r="D23" s="30">
        <v>0</v>
      </c>
      <c r="E23" s="31" t="s">
        <v>19</v>
      </c>
      <c r="F23" s="32">
        <f>IF(D23&lt;=0,0,+'[30]unit cost1'!$N$100)</f>
        <v>0</v>
      </c>
      <c r="G23" s="32">
        <f t="shared" si="0"/>
        <v>0</v>
      </c>
      <c r="H23" s="33">
        <f>ROUND(IF(D23&lt;=0,0,[30]input11!B26),4)</f>
        <v>0</v>
      </c>
      <c r="I23" s="34">
        <f>ROUND(F23*H23,2)</f>
        <v>0</v>
      </c>
      <c r="J23" s="35">
        <f t="shared" si="2"/>
        <v>0</v>
      </c>
    </row>
    <row r="24" spans="1:10" ht="20.100000000000001" customHeight="1" x14ac:dyDescent="0.5">
      <c r="A24" s="36"/>
      <c r="B24" s="29" t="s">
        <v>26</v>
      </c>
      <c r="D24" s="30">
        <v>0</v>
      </c>
      <c r="E24" s="31" t="s">
        <v>13</v>
      </c>
      <c r="F24" s="32">
        <f>IF(D24&lt;=0,0,+'[30]unit cost1'!$N$210)</f>
        <v>0</v>
      </c>
      <c r="G24" s="32">
        <f>ROUND(D24*F24,2)</f>
        <v>0</v>
      </c>
      <c r="H24" s="33">
        <f>ROUND(IF(D24&lt;=0,0,[30]input11!B26),4)</f>
        <v>0</v>
      </c>
      <c r="I24" s="34">
        <f>ROUND(G24*H24,2)</f>
        <v>0</v>
      </c>
      <c r="J24" s="35">
        <f t="shared" si="2"/>
        <v>0</v>
      </c>
    </row>
    <row r="25" spans="1:10" ht="20.100000000000001" hidden="1" customHeight="1" x14ac:dyDescent="0.5">
      <c r="A25" s="36"/>
      <c r="B25" s="29" t="s">
        <v>27</v>
      </c>
      <c r="D25" s="30">
        <v>0</v>
      </c>
      <c r="E25" s="31" t="s">
        <v>13</v>
      </c>
      <c r="F25" s="32">
        <f>IF(D25&lt;=0,0,+'[30]unit cost1'!$N$213)</f>
        <v>0</v>
      </c>
      <c r="G25" s="32">
        <f t="shared" si="0"/>
        <v>0</v>
      </c>
      <c r="H25" s="33">
        <f>ROUND(IF(D25&lt;=0,0,[30]input11!B26),4)</f>
        <v>0</v>
      </c>
      <c r="I25" s="34">
        <f t="shared" ref="I25" si="3">ROUND(G25*H25,2)</f>
        <v>0</v>
      </c>
      <c r="J25" s="35">
        <f t="shared" si="2"/>
        <v>0</v>
      </c>
    </row>
    <row r="26" spans="1:10" ht="20.100000000000001" customHeight="1" x14ac:dyDescent="0.5">
      <c r="A26" s="36"/>
      <c r="B26" s="29" t="s">
        <v>28</v>
      </c>
      <c r="D26" s="30">
        <v>0</v>
      </c>
      <c r="E26" s="31" t="s">
        <v>13</v>
      </c>
      <c r="F26" s="32">
        <f>IF(D26&lt;=0,0,+'[30]unit cost1'!$N$194)</f>
        <v>0</v>
      </c>
      <c r="G26" s="32">
        <f t="shared" si="0"/>
        <v>0</v>
      </c>
      <c r="H26" s="33">
        <f>ROUND(IF(D26&lt;=0,0,[30]input11!B26),4)</f>
        <v>0</v>
      </c>
      <c r="I26" s="34">
        <f>ROUND(F26*H26,2)</f>
        <v>0</v>
      </c>
      <c r="J26" s="35">
        <f t="shared" si="2"/>
        <v>0</v>
      </c>
    </row>
    <row r="27" spans="1:10" ht="20.100000000000001" customHeight="1" x14ac:dyDescent="0.5">
      <c r="A27" s="36"/>
      <c r="B27" s="29" t="s">
        <v>29</v>
      </c>
      <c r="D27" s="30">
        <v>140</v>
      </c>
      <c r="E27" s="31" t="s">
        <v>13</v>
      </c>
      <c r="F27" s="32">
        <f>IF(D27&lt;=0,0,+'[30]unit cost1'!$N$117)</f>
        <v>271</v>
      </c>
      <c r="G27" s="32">
        <f t="shared" si="0"/>
        <v>37940</v>
      </c>
      <c r="H27" s="33">
        <f>ROUND(IF(D27&lt;=0,0,[30]input11!B26),4)</f>
        <v>1.3848</v>
      </c>
      <c r="I27" s="34">
        <f>ROUND(F27*H27,2)</f>
        <v>375.28</v>
      </c>
      <c r="J27" s="35">
        <f t="shared" si="2"/>
        <v>52539.199999999997</v>
      </c>
    </row>
    <row r="28" spans="1:10" ht="20.100000000000001" customHeight="1" x14ac:dyDescent="0.5">
      <c r="A28" s="28">
        <v>2</v>
      </c>
      <c r="B28" s="38" t="s">
        <v>30</v>
      </c>
      <c r="D28" s="30"/>
      <c r="E28" s="27"/>
      <c r="F28" s="35"/>
      <c r="G28" s="35"/>
      <c r="H28" s="33"/>
      <c r="I28" s="34"/>
      <c r="J28" s="35">
        <f t="shared" si="2"/>
        <v>0</v>
      </c>
    </row>
    <row r="29" spans="1:10" ht="20.100000000000001" customHeight="1" x14ac:dyDescent="0.5">
      <c r="A29" s="36"/>
      <c r="B29" s="29" t="s">
        <v>31</v>
      </c>
      <c r="D29" s="30">
        <v>0</v>
      </c>
      <c r="E29" s="31" t="s">
        <v>13</v>
      </c>
      <c r="F29" s="32">
        <f>IF(D29&lt;=0,0,+'[30]unit cost1'!$N$106)</f>
        <v>0</v>
      </c>
      <c r="G29" s="32">
        <f>ROUND(D29*F29,2)</f>
        <v>0</v>
      </c>
      <c r="H29" s="33">
        <f>ROUND(IF(D29&lt;=0,0,[30]input11!B26),4)</f>
        <v>0</v>
      </c>
      <c r="I29" s="34">
        <f>ROUND(F29*H29,2)</f>
        <v>0</v>
      </c>
      <c r="J29" s="35">
        <f t="shared" si="2"/>
        <v>0</v>
      </c>
    </row>
    <row r="30" spans="1:10" ht="20.100000000000001" customHeight="1" x14ac:dyDescent="0.5">
      <c r="A30" s="39"/>
      <c r="B30" s="149" t="s">
        <v>32</v>
      </c>
      <c r="C30" s="150"/>
      <c r="D30" s="40"/>
      <c r="E30" s="41"/>
      <c r="F30" s="42"/>
      <c r="G30" s="42"/>
      <c r="H30" s="43"/>
      <c r="I30" s="44"/>
      <c r="J30" s="45">
        <f>SUM(J12:J29)</f>
        <v>56951.24</v>
      </c>
    </row>
    <row r="31" spans="1:10" ht="20.100000000000001" customHeight="1" x14ac:dyDescent="0.5">
      <c r="A31" s="36"/>
      <c r="B31" s="151" t="s">
        <v>33</v>
      </c>
      <c r="C31" s="152"/>
      <c r="D31" s="46"/>
      <c r="E31" s="28"/>
      <c r="F31" s="47"/>
      <c r="G31" s="47"/>
      <c r="H31" s="48"/>
      <c r="I31" s="49"/>
      <c r="J31" s="50">
        <f>J30</f>
        <v>56951.24</v>
      </c>
    </row>
    <row r="32" spans="1:10" ht="20.100000000000001" customHeight="1" x14ac:dyDescent="0.5">
      <c r="A32" s="36"/>
      <c r="B32" s="2" t="s">
        <v>34</v>
      </c>
      <c r="C32" s="29"/>
      <c r="D32" s="30">
        <v>1440</v>
      </c>
      <c r="E32" s="31" t="s">
        <v>13</v>
      </c>
      <c r="F32" s="32">
        <f>IF(D32&lt;=0,0,+'[30]unit cost1'!$N$112)</f>
        <v>16.809999999999999</v>
      </c>
      <c r="G32" s="32">
        <f>ROUND(D32*F32,2)</f>
        <v>24206.400000000001</v>
      </c>
      <c r="H32" s="33">
        <f>ROUND(IF(D32&lt;=0,0,[30]input11!B26),4)</f>
        <v>1.3848</v>
      </c>
      <c r="I32" s="34">
        <f>ROUND(F32*H32,2)</f>
        <v>23.28</v>
      </c>
      <c r="J32" s="35">
        <f>ROUND(D32*I32,2)</f>
        <v>33523.199999999997</v>
      </c>
    </row>
    <row r="33" spans="1:10" ht="20.100000000000001" customHeight="1" x14ac:dyDescent="0.5">
      <c r="A33" s="36"/>
      <c r="B33" s="29" t="s">
        <v>35</v>
      </c>
      <c r="D33" s="30"/>
      <c r="E33" s="27"/>
      <c r="F33" s="35" t="s">
        <v>36</v>
      </c>
      <c r="G33" s="35"/>
      <c r="H33" s="33"/>
      <c r="I33" s="34"/>
      <c r="J33" s="35"/>
    </row>
    <row r="34" spans="1:10" ht="20.100000000000001" customHeight="1" x14ac:dyDescent="0.5">
      <c r="A34" s="36"/>
      <c r="B34" s="29" t="s">
        <v>37</v>
      </c>
      <c r="D34" s="30">
        <v>0</v>
      </c>
      <c r="E34" s="31" t="s">
        <v>13</v>
      </c>
      <c r="F34" s="32">
        <f>IF(D34&lt;=0,0,+'[30]unit cost1'!$N$141)</f>
        <v>0</v>
      </c>
      <c r="G34" s="32">
        <f>ROUND(D34*F34,2)</f>
        <v>0</v>
      </c>
      <c r="H34" s="33">
        <f>ROUND(IF(D34&lt;=0,0,[30]input11!B26),4)</f>
        <v>0</v>
      </c>
      <c r="I34" s="34">
        <f>ROUND(F34*H34,2)</f>
        <v>0</v>
      </c>
      <c r="J34" s="35">
        <f>ROUND(D34*I34,2)</f>
        <v>0</v>
      </c>
    </row>
    <row r="35" spans="1:10" ht="20.100000000000001" customHeight="1" x14ac:dyDescent="0.5">
      <c r="A35" s="36"/>
      <c r="B35" s="37" t="s">
        <v>38</v>
      </c>
      <c r="D35" s="30">
        <v>1440</v>
      </c>
      <c r="E35" s="31" t="s">
        <v>13</v>
      </c>
      <c r="F35" s="32">
        <f>IF(D35&lt;=0,0,+'[30]unit cost1'!$N$141)</f>
        <v>339.2</v>
      </c>
      <c r="G35" s="32">
        <f>ROUND(D35*F35,2)</f>
        <v>488448</v>
      </c>
      <c r="H35" s="33">
        <f>ROUND(IF(D35&lt;=0,0,[30]input11!B26),4)</f>
        <v>1.3848</v>
      </c>
      <c r="I35" s="34">
        <f>ROUND(F35*H35,2)</f>
        <v>469.72</v>
      </c>
      <c r="J35" s="35">
        <f t="shared" ref="J35:J52" si="4">ROUND(D35*I35,2)</f>
        <v>676396.8</v>
      </c>
    </row>
    <row r="36" spans="1:10" ht="20.100000000000001" customHeight="1" x14ac:dyDescent="0.5">
      <c r="A36" s="36"/>
      <c r="B36" s="29" t="s">
        <v>39</v>
      </c>
      <c r="D36" s="30"/>
      <c r="E36" s="27"/>
      <c r="F36" s="35" t="s">
        <v>36</v>
      </c>
      <c r="G36" s="35"/>
      <c r="H36" s="33"/>
      <c r="I36" s="34"/>
      <c r="J36" s="35"/>
    </row>
    <row r="37" spans="1:10" ht="20.100000000000001" customHeight="1" x14ac:dyDescent="0.5">
      <c r="A37" s="36"/>
      <c r="B37" s="29" t="s">
        <v>40</v>
      </c>
      <c r="D37" s="30">
        <v>0</v>
      </c>
      <c r="E37" s="31" t="s">
        <v>13</v>
      </c>
      <c r="F37" s="32">
        <f>IF(D37&lt;=0,0,+'[30]unit cost1'!$N$163)</f>
        <v>0</v>
      </c>
      <c r="G37" s="32">
        <f>ROUND(D37*F37,2)</f>
        <v>0</v>
      </c>
      <c r="H37" s="33">
        <f>ROUND(IF(D37&lt;=0,0,[30]input11!B26),4)</f>
        <v>0</v>
      </c>
      <c r="I37" s="34">
        <f>ROUND(F37*H37,2)</f>
        <v>0</v>
      </c>
      <c r="J37" s="35">
        <f t="shared" si="4"/>
        <v>0</v>
      </c>
    </row>
    <row r="38" spans="1:10" ht="20.100000000000001" customHeight="1" x14ac:dyDescent="0.5">
      <c r="A38" s="36"/>
      <c r="B38" s="37" t="s">
        <v>41</v>
      </c>
      <c r="D38" s="30">
        <v>0</v>
      </c>
      <c r="E38" s="31" t="s">
        <v>13</v>
      </c>
      <c r="F38" s="32">
        <f>IF(D38&lt;=0,0,+'[30]unit cost1'!$N$163)</f>
        <v>0</v>
      </c>
      <c r="G38" s="32">
        <f t="shared" ref="G38:G46" si="5">ROUND(D38*F38,2)</f>
        <v>0</v>
      </c>
      <c r="H38" s="33">
        <f>ROUND(IF(D38&lt;=0,0,[30]input11!B26),4)</f>
        <v>0</v>
      </c>
      <c r="I38" s="34">
        <f t="shared" ref="I38:I46" si="6">ROUND(F38*H38,2)</f>
        <v>0</v>
      </c>
      <c r="J38" s="35">
        <f t="shared" si="4"/>
        <v>0</v>
      </c>
    </row>
    <row r="39" spans="1:10" ht="20.100000000000001" hidden="1" customHeight="1" x14ac:dyDescent="0.5">
      <c r="A39" s="36"/>
      <c r="B39" s="148" t="s">
        <v>42</v>
      </c>
      <c r="C39" s="129"/>
      <c r="D39" s="30">
        <v>0</v>
      </c>
      <c r="E39" s="31" t="s">
        <v>13</v>
      </c>
      <c r="F39" s="32">
        <f>IF(D39&lt;=0,0,+'[30]unit cost1'!$N$163)</f>
        <v>0</v>
      </c>
      <c r="G39" s="32">
        <f t="shared" si="5"/>
        <v>0</v>
      </c>
      <c r="H39" s="33">
        <f>ROUND(IF(D39&lt;=0,0,[30]input11!B26),4)</f>
        <v>0</v>
      </c>
      <c r="I39" s="34">
        <f t="shared" si="6"/>
        <v>0</v>
      </c>
      <c r="J39" s="35">
        <f t="shared" si="4"/>
        <v>0</v>
      </c>
    </row>
    <row r="40" spans="1:10" ht="20.100000000000001" hidden="1" customHeight="1" x14ac:dyDescent="0.5">
      <c r="A40" s="36"/>
      <c r="B40" s="29" t="s">
        <v>43</v>
      </c>
      <c r="D40" s="30">
        <v>0</v>
      </c>
      <c r="E40" s="31" t="s">
        <v>13</v>
      </c>
      <c r="F40" s="32">
        <f>IF(D40&lt;=0,0,+'[30]unit cost1'!$N$163)</f>
        <v>0</v>
      </c>
      <c r="G40" s="32">
        <f t="shared" si="5"/>
        <v>0</v>
      </c>
      <c r="H40" s="33">
        <f>ROUND(IF(D40&lt;=0,0,[30]input11!B26),4)</f>
        <v>0</v>
      </c>
      <c r="I40" s="34">
        <f t="shared" si="6"/>
        <v>0</v>
      </c>
      <c r="J40" s="35">
        <f t="shared" si="4"/>
        <v>0</v>
      </c>
    </row>
    <row r="41" spans="1:10" ht="20.100000000000001" customHeight="1" x14ac:dyDescent="0.5">
      <c r="A41" s="36"/>
      <c r="B41" s="29" t="s">
        <v>44</v>
      </c>
      <c r="D41" s="30">
        <v>6</v>
      </c>
      <c r="E41" s="31" t="s">
        <v>13</v>
      </c>
      <c r="F41" s="32">
        <f>IF(D41&lt;=0,0,+'[30]unit cost1'!$N$715)</f>
        <v>465.55</v>
      </c>
      <c r="G41" s="32">
        <f t="shared" si="5"/>
        <v>2793.3</v>
      </c>
      <c r="H41" s="33">
        <f>ROUND(IF(D41&lt;=0,0,[30]input11!B26),4)</f>
        <v>1.3848</v>
      </c>
      <c r="I41" s="34">
        <f t="shared" si="6"/>
        <v>644.69000000000005</v>
      </c>
      <c r="J41" s="35">
        <f t="shared" si="4"/>
        <v>3868.14</v>
      </c>
    </row>
    <row r="42" spans="1:10" ht="20.100000000000001" hidden="1" customHeight="1" x14ac:dyDescent="0.5">
      <c r="A42" s="36"/>
      <c r="B42" s="148" t="s">
        <v>45</v>
      </c>
      <c r="C42" s="129"/>
      <c r="D42" s="30">
        <v>0</v>
      </c>
      <c r="E42" s="31" t="s">
        <v>13</v>
      </c>
      <c r="F42" s="32">
        <f>IF(D42&lt;=0,0,+'[30]unit cost1'!$N$715)</f>
        <v>0</v>
      </c>
      <c r="G42" s="32">
        <f t="shared" si="5"/>
        <v>0</v>
      </c>
      <c r="H42" s="33">
        <f>ROUND(IF(D42&lt;=0,0,[30]input11!B27),4)</f>
        <v>0</v>
      </c>
      <c r="I42" s="34">
        <f t="shared" si="6"/>
        <v>0</v>
      </c>
      <c r="J42" s="35">
        <f t="shared" si="4"/>
        <v>0</v>
      </c>
    </row>
    <row r="43" spans="1:10" ht="20.100000000000001" hidden="1" customHeight="1" x14ac:dyDescent="0.5">
      <c r="A43" s="36"/>
      <c r="B43" s="29" t="s">
        <v>46</v>
      </c>
      <c r="D43" s="30">
        <v>0</v>
      </c>
      <c r="E43" s="31" t="s">
        <v>13</v>
      </c>
      <c r="F43" s="32">
        <f>IF(D43&lt;=0,0,+'[30]unit cost1'!$N$715)</f>
        <v>0</v>
      </c>
      <c r="G43" s="32">
        <f t="shared" si="5"/>
        <v>0</v>
      </c>
      <c r="H43" s="33">
        <f>ROUND(IF(D43&lt;=0,0,[30]input11!B28),4)</f>
        <v>0</v>
      </c>
      <c r="I43" s="34">
        <f t="shared" si="6"/>
        <v>0</v>
      </c>
      <c r="J43" s="35">
        <f t="shared" si="4"/>
        <v>0</v>
      </c>
    </row>
    <row r="44" spans="1:10" ht="20.100000000000001" customHeight="1" x14ac:dyDescent="0.5">
      <c r="A44" s="36"/>
      <c r="B44" s="29" t="s">
        <v>47</v>
      </c>
      <c r="D44" s="30">
        <v>8</v>
      </c>
      <c r="E44" s="31" t="s">
        <v>48</v>
      </c>
      <c r="F44" s="32">
        <f>IF(D44&lt;=0,0,+ '[30]ราคาต่อหน่วยงานตัด JOINT'!$I$13)</f>
        <v>246</v>
      </c>
      <c r="G44" s="32">
        <f t="shared" si="5"/>
        <v>1968</v>
      </c>
      <c r="H44" s="33">
        <f>ROUND(IF(D44&lt;=0,0,[30]input11!B26),4)</f>
        <v>1.3848</v>
      </c>
      <c r="I44" s="34">
        <f t="shared" si="6"/>
        <v>340.66</v>
      </c>
      <c r="J44" s="35">
        <f t="shared" si="4"/>
        <v>2725.28</v>
      </c>
    </row>
    <row r="45" spans="1:10" ht="18.75" customHeight="1" x14ac:dyDescent="0.5">
      <c r="A45" s="36"/>
      <c r="B45" s="29" t="s">
        <v>49</v>
      </c>
      <c r="D45" s="30">
        <v>0</v>
      </c>
      <c r="E45" s="31" t="s">
        <v>48</v>
      </c>
      <c r="F45" s="32">
        <f>IF(D45&lt;=0,0,+ '[30]ราคาต่อหน่วยงานตัด JOINT'!$I$38)</f>
        <v>0</v>
      </c>
      <c r="G45" s="32">
        <f t="shared" si="5"/>
        <v>0</v>
      </c>
      <c r="H45" s="33">
        <f>ROUND(IF(D45&lt;=0,0,[30]input11!B26),4)</f>
        <v>0</v>
      </c>
      <c r="I45" s="34">
        <f t="shared" si="6"/>
        <v>0</v>
      </c>
      <c r="J45" s="35">
        <f t="shared" si="4"/>
        <v>0</v>
      </c>
    </row>
    <row r="46" spans="1:10" ht="20.100000000000001" customHeight="1" x14ac:dyDescent="0.5">
      <c r="A46" s="36"/>
      <c r="B46" s="148" t="s">
        <v>50</v>
      </c>
      <c r="C46" s="129"/>
      <c r="D46" s="30">
        <v>0</v>
      </c>
      <c r="E46" s="31" t="s">
        <v>48</v>
      </c>
      <c r="F46" s="32">
        <f>IF(D46&lt;=0,0,+ '[30]ราคาต่อหน่วยงานตัด JOINT'!$I$55)</f>
        <v>0</v>
      </c>
      <c r="G46" s="32">
        <f t="shared" si="5"/>
        <v>0</v>
      </c>
      <c r="H46" s="33">
        <f>ROUND(IF(D46&lt;=0,0,[30]input11!B26),4)</f>
        <v>0</v>
      </c>
      <c r="I46" s="34">
        <f t="shared" si="6"/>
        <v>0</v>
      </c>
      <c r="J46" s="35">
        <f t="shared" si="4"/>
        <v>0</v>
      </c>
    </row>
    <row r="47" spans="1:10" ht="20.100000000000001" customHeight="1" x14ac:dyDescent="0.5">
      <c r="A47" s="28">
        <v>3</v>
      </c>
      <c r="B47" s="51" t="s">
        <v>51</v>
      </c>
      <c r="D47" s="30"/>
      <c r="E47" s="31"/>
      <c r="F47" s="35"/>
      <c r="G47" s="35"/>
      <c r="H47" s="33"/>
      <c r="I47" s="34"/>
      <c r="J47" s="35">
        <f t="shared" si="4"/>
        <v>0</v>
      </c>
    </row>
    <row r="48" spans="1:10" ht="20.100000000000001" customHeight="1" x14ac:dyDescent="0.5">
      <c r="A48" s="36"/>
      <c r="B48" s="52" t="s">
        <v>52</v>
      </c>
      <c r="D48" s="30">
        <v>0</v>
      </c>
      <c r="E48" s="31" t="s">
        <v>13</v>
      </c>
      <c r="F48" s="32">
        <f>IF(D48&lt;=0,0,+'[30]unit cost1'!$N$106)</f>
        <v>0</v>
      </c>
      <c r="G48" s="32">
        <f>ROUND(D48*F48,2)</f>
        <v>0</v>
      </c>
      <c r="H48" s="33">
        <f>ROUND(IF(D48&lt;=0,0,[30]input11!B26),4)</f>
        <v>0</v>
      </c>
      <c r="I48" s="34">
        <f>F48*H48</f>
        <v>0</v>
      </c>
      <c r="J48" s="35">
        <f t="shared" si="4"/>
        <v>0</v>
      </c>
    </row>
    <row r="49" spans="1:10" ht="20.100000000000001" customHeight="1" x14ac:dyDescent="0.5">
      <c r="A49" s="36"/>
      <c r="B49" s="52" t="s">
        <v>53</v>
      </c>
      <c r="D49" s="30">
        <v>40</v>
      </c>
      <c r="E49" s="31" t="s">
        <v>13</v>
      </c>
      <c r="F49" s="32">
        <f>IF(D49&lt;=0,0,+'[30]unit cost1'!$N$112)</f>
        <v>16.809999999999999</v>
      </c>
      <c r="G49" s="32">
        <f>ROUND(D49*F49,2)</f>
        <v>672.4</v>
      </c>
      <c r="H49" s="33">
        <f>ROUND(IF(D49&lt;=0,0,[30]input11!B26),4)</f>
        <v>1.3848</v>
      </c>
      <c r="I49" s="34">
        <f>F49*H49</f>
        <v>23.278487999999999</v>
      </c>
      <c r="J49" s="35">
        <f t="shared" si="4"/>
        <v>931.14</v>
      </c>
    </row>
    <row r="50" spans="1:10" ht="20.100000000000001" customHeight="1" x14ac:dyDescent="0.5">
      <c r="A50" s="36"/>
      <c r="B50" s="29" t="s">
        <v>54</v>
      </c>
      <c r="D50" s="30"/>
      <c r="E50" s="31"/>
      <c r="F50" s="32" t="s">
        <v>36</v>
      </c>
      <c r="G50" s="32"/>
      <c r="H50" s="33"/>
      <c r="I50" s="34"/>
      <c r="J50" s="35">
        <f t="shared" si="4"/>
        <v>0</v>
      </c>
    </row>
    <row r="51" spans="1:10" ht="20.100000000000001" customHeight="1" x14ac:dyDescent="0.5">
      <c r="A51" s="36"/>
      <c r="B51" s="52" t="s">
        <v>55</v>
      </c>
      <c r="D51" s="30">
        <v>0</v>
      </c>
      <c r="E51" s="31" t="s">
        <v>13</v>
      </c>
      <c r="F51" s="32">
        <f>IF(D51&lt;=0,0,+'[30]unit cost1'!$N$141)</f>
        <v>0</v>
      </c>
      <c r="G51" s="32">
        <f>ROUND(D51*F51,2)</f>
        <v>0</v>
      </c>
      <c r="H51" s="33">
        <f>ROUND(IF(D51&lt;=0,0,[30]input11!B26),4)</f>
        <v>0</v>
      </c>
      <c r="I51" s="34">
        <f>F51*H51</f>
        <v>0</v>
      </c>
      <c r="J51" s="35">
        <f t="shared" si="4"/>
        <v>0</v>
      </c>
    </row>
    <row r="52" spans="1:10" ht="20.100000000000001" customHeight="1" x14ac:dyDescent="0.5">
      <c r="A52" s="36"/>
      <c r="B52" s="52" t="s">
        <v>56</v>
      </c>
      <c r="D52" s="30">
        <v>40</v>
      </c>
      <c r="E52" s="31" t="s">
        <v>13</v>
      </c>
      <c r="F52" s="32">
        <f>IF(D52&lt;=0,0,+'[30]unit cost1'!$N$141)</f>
        <v>339.2</v>
      </c>
      <c r="G52" s="32">
        <f t="shared" ref="G52:G56" si="7">ROUND(D52*F52,2)</f>
        <v>13568</v>
      </c>
      <c r="H52" s="33">
        <f>ROUND(IF(D52&lt;=0,0,[30]input11!B26),4)</f>
        <v>1.3848</v>
      </c>
      <c r="I52" s="34">
        <f>F52*H52</f>
        <v>469.72415999999998</v>
      </c>
      <c r="J52" s="35">
        <f t="shared" si="4"/>
        <v>18788.97</v>
      </c>
    </row>
    <row r="53" spans="1:10" ht="20.100000000000001" customHeight="1" x14ac:dyDescent="0.5">
      <c r="A53" s="36"/>
      <c r="B53" s="29" t="s">
        <v>57</v>
      </c>
      <c r="D53" s="30"/>
      <c r="E53" s="31"/>
      <c r="F53" s="32"/>
      <c r="G53" s="32"/>
      <c r="H53" s="33"/>
      <c r="I53" s="34"/>
      <c r="J53" s="35"/>
    </row>
    <row r="54" spans="1:10" ht="20.100000000000001" customHeight="1" x14ac:dyDescent="0.5">
      <c r="A54" s="39"/>
      <c r="B54" s="149" t="s">
        <v>32</v>
      </c>
      <c r="C54" s="150"/>
      <c r="D54" s="40"/>
      <c r="E54" s="41"/>
      <c r="F54" s="42"/>
      <c r="G54" s="42"/>
      <c r="H54" s="43"/>
      <c r="I54" s="44"/>
      <c r="J54" s="45">
        <f>SUM(J31:J53)</f>
        <v>793184.77</v>
      </c>
    </row>
    <row r="55" spans="1:10" ht="20.100000000000001" customHeight="1" x14ac:dyDescent="0.5">
      <c r="A55" s="36"/>
      <c r="B55" s="151" t="s">
        <v>33</v>
      </c>
      <c r="C55" s="152"/>
      <c r="D55" s="46"/>
      <c r="E55" s="28"/>
      <c r="F55" s="47"/>
      <c r="G55" s="47"/>
      <c r="H55" s="48"/>
      <c r="I55" s="49"/>
      <c r="J55" s="50">
        <f>J54</f>
        <v>793184.77</v>
      </c>
    </row>
    <row r="56" spans="1:10" ht="20.100000000000001" customHeight="1" x14ac:dyDescent="0.5">
      <c r="A56" s="36"/>
      <c r="B56" s="29" t="s">
        <v>40</v>
      </c>
      <c r="D56" s="30">
        <v>0</v>
      </c>
      <c r="E56" s="31" t="s">
        <v>13</v>
      </c>
      <c r="F56" s="32">
        <f>IF(D56&lt;=0,0,+'[30]unit cost1'!$N$163)</f>
        <v>0</v>
      </c>
      <c r="G56" s="32">
        <f t="shared" si="7"/>
        <v>0</v>
      </c>
      <c r="H56" s="33">
        <f>ROUND(IF(D56&lt;=0,0,[30]input11!B26),4)</f>
        <v>0</v>
      </c>
      <c r="I56" s="34">
        <f>F56*H56</f>
        <v>0</v>
      </c>
      <c r="J56" s="35">
        <f>ROUND(D56*I56,2)</f>
        <v>0</v>
      </c>
    </row>
    <row r="57" spans="1:10" ht="20.100000000000001" customHeight="1" x14ac:dyDescent="0.5">
      <c r="A57" s="36"/>
      <c r="B57" s="37" t="s">
        <v>41</v>
      </c>
      <c r="D57" s="30">
        <v>0</v>
      </c>
      <c r="E57" s="31" t="s">
        <v>13</v>
      </c>
      <c r="F57" s="32">
        <f>IF(D57&lt;=0,0,+'[30]unit cost1'!$N$163)</f>
        <v>0</v>
      </c>
      <c r="G57" s="32">
        <f>ROUND(D57*F57,2)</f>
        <v>0</v>
      </c>
      <c r="H57" s="33">
        <f>ROUND(IF(D57&lt;=0,0,[30]input11!B26),4)</f>
        <v>0</v>
      </c>
      <c r="I57" s="34">
        <f t="shared" ref="I57:I62" si="8">F57*H57</f>
        <v>0</v>
      </c>
      <c r="J57" s="35">
        <f t="shared" ref="J57:J74" si="9">ROUND(D57*I57,2)</f>
        <v>0</v>
      </c>
    </row>
    <row r="58" spans="1:10" ht="20.100000000000001" customHeight="1" x14ac:dyDescent="0.5">
      <c r="A58" s="36"/>
      <c r="B58" s="148" t="s">
        <v>58</v>
      </c>
      <c r="C58" s="129"/>
      <c r="D58" s="30">
        <v>0</v>
      </c>
      <c r="E58" s="31" t="s">
        <v>13</v>
      </c>
      <c r="F58" s="32">
        <f>IF(D58&lt;=0,0,+'[30]unit cost1'!$N$232)</f>
        <v>0</v>
      </c>
      <c r="G58" s="32">
        <f t="shared" ref="G58:G62" si="10">ROUND(D58*F58,2)</f>
        <v>0</v>
      </c>
      <c r="H58" s="33">
        <f>ROUND(IF(D58&lt;=0,0,[30]input11!B26),4)</f>
        <v>0</v>
      </c>
      <c r="I58" s="34">
        <f t="shared" si="8"/>
        <v>0</v>
      </c>
      <c r="J58" s="35">
        <f t="shared" si="9"/>
        <v>0</v>
      </c>
    </row>
    <row r="59" spans="1:10" ht="20.100000000000001" customHeight="1" x14ac:dyDescent="0.5">
      <c r="A59" s="36"/>
      <c r="B59" s="29" t="s">
        <v>59</v>
      </c>
      <c r="D59" s="30">
        <v>0</v>
      </c>
      <c r="E59" s="31" t="s">
        <v>13</v>
      </c>
      <c r="F59" s="32">
        <f>IF(D59&lt;=0,0,+'[30]unit cost1'!$N$232)</f>
        <v>0</v>
      </c>
      <c r="G59" s="32">
        <f t="shared" si="10"/>
        <v>0</v>
      </c>
      <c r="H59" s="33">
        <f>ROUND(IF(D59&lt;=0,0,[30]input11!B26),4)</f>
        <v>0</v>
      </c>
      <c r="I59" s="34">
        <f t="shared" si="8"/>
        <v>0</v>
      </c>
      <c r="J59" s="35">
        <f t="shared" si="9"/>
        <v>0</v>
      </c>
    </row>
    <row r="60" spans="1:10" ht="20.100000000000001" customHeight="1" x14ac:dyDescent="0.5">
      <c r="A60" s="36"/>
      <c r="B60" s="29" t="s">
        <v>60</v>
      </c>
      <c r="D60" s="30">
        <v>0</v>
      </c>
      <c r="E60" s="31" t="s">
        <v>13</v>
      </c>
      <c r="F60" s="32">
        <f>IF(D60&lt;=0,0,+'[30]unit cost1'!$N$232)</f>
        <v>0</v>
      </c>
      <c r="G60" s="32">
        <f t="shared" si="10"/>
        <v>0</v>
      </c>
      <c r="H60" s="33">
        <f>ROUND(IF(D60&lt;=0,0,[30]input11!B26),4)</f>
        <v>0</v>
      </c>
      <c r="I60" s="34">
        <f t="shared" si="8"/>
        <v>0</v>
      </c>
      <c r="J60" s="35">
        <f t="shared" si="9"/>
        <v>0</v>
      </c>
    </row>
    <row r="61" spans="1:10" ht="20.100000000000001" customHeight="1" x14ac:dyDescent="0.5">
      <c r="A61" s="36"/>
      <c r="B61" s="2" t="s">
        <v>61</v>
      </c>
      <c r="D61" s="30">
        <v>0</v>
      </c>
      <c r="E61" s="31" t="s">
        <v>13</v>
      </c>
      <c r="F61" s="32">
        <f>IF(D61&lt;=0,0,+'[30]unit cost1'!$N$236)</f>
        <v>0</v>
      </c>
      <c r="G61" s="32">
        <f t="shared" si="10"/>
        <v>0</v>
      </c>
      <c r="H61" s="33">
        <f>ROUND(IF(D61&lt;=0,0,[30]input11!B26),4)</f>
        <v>0</v>
      </c>
      <c r="I61" s="34">
        <f t="shared" si="8"/>
        <v>0</v>
      </c>
      <c r="J61" s="35">
        <f t="shared" si="9"/>
        <v>0</v>
      </c>
    </row>
    <row r="62" spans="1:10" ht="20.100000000000001" customHeight="1" x14ac:dyDescent="0.5">
      <c r="A62" s="36"/>
      <c r="B62" s="29" t="s">
        <v>62</v>
      </c>
      <c r="D62" s="30">
        <v>0</v>
      </c>
      <c r="E62" s="31" t="s">
        <v>13</v>
      </c>
      <c r="F62" s="32">
        <f>IF(D62&lt;=0,0,+'[30]unit cost1'!$N$236)</f>
        <v>0</v>
      </c>
      <c r="G62" s="32">
        <f t="shared" si="10"/>
        <v>0</v>
      </c>
      <c r="H62" s="33">
        <f>ROUND(IF(D62&lt;=0,0,[30]input11!B26),4)</f>
        <v>0</v>
      </c>
      <c r="I62" s="34">
        <f t="shared" si="8"/>
        <v>0</v>
      </c>
      <c r="J62" s="35">
        <f t="shared" si="9"/>
        <v>0</v>
      </c>
    </row>
    <row r="63" spans="1:10" ht="20.100000000000001" customHeight="1" x14ac:dyDescent="0.5">
      <c r="A63" s="28">
        <v>4</v>
      </c>
      <c r="B63" s="38" t="s">
        <v>63</v>
      </c>
      <c r="D63" s="30"/>
      <c r="E63" s="27"/>
      <c r="F63" s="35"/>
      <c r="G63" s="35"/>
      <c r="H63" s="33"/>
      <c r="I63" s="34"/>
      <c r="J63" s="35"/>
    </row>
    <row r="64" spans="1:10" ht="20.100000000000001" customHeight="1" x14ac:dyDescent="0.5">
      <c r="A64" s="36"/>
      <c r="B64" s="37" t="s">
        <v>64</v>
      </c>
      <c r="D64" s="30">
        <v>72</v>
      </c>
      <c r="E64" s="31" t="s">
        <v>13</v>
      </c>
      <c r="F64" s="32">
        <f>IF(D64&lt;=0,0,290)</f>
        <v>290</v>
      </c>
      <c r="G64" s="32">
        <f>ROUND(D64*F64,2)</f>
        <v>20880</v>
      </c>
      <c r="H64" s="33">
        <f>ROUND(IF(D64&lt;=0,0,[30]input11!B26),4)</f>
        <v>1.3848</v>
      </c>
      <c r="I64" s="34">
        <f>ROUND(F64*H64,2)</f>
        <v>401.59</v>
      </c>
      <c r="J64" s="35">
        <f t="shared" si="9"/>
        <v>28914.48</v>
      </c>
    </row>
    <row r="65" spans="1:10" ht="20.100000000000001" customHeight="1" x14ac:dyDescent="0.5">
      <c r="A65" s="36"/>
      <c r="B65" s="37" t="s">
        <v>65</v>
      </c>
      <c r="D65" s="30">
        <v>0</v>
      </c>
      <c r="E65" s="31" t="s">
        <v>13</v>
      </c>
      <c r="F65" s="32">
        <f>IF(D65&lt;=0,0,290)</f>
        <v>0</v>
      </c>
      <c r="G65" s="32">
        <f t="shared" ref="G65:G74" si="11">ROUND(D65*F65,2)</f>
        <v>0</v>
      </c>
      <c r="H65" s="33">
        <f>ROUND(IF(D65&lt;=0,0,[30]input11!B26),4)</f>
        <v>0</v>
      </c>
      <c r="I65" s="34">
        <f>ROUND(F65*H65,2)</f>
        <v>0</v>
      </c>
      <c r="J65" s="35">
        <f t="shared" si="9"/>
        <v>0</v>
      </c>
    </row>
    <row r="66" spans="1:10" ht="20.100000000000001" customHeight="1" x14ac:dyDescent="0.5">
      <c r="A66" s="36"/>
      <c r="B66" s="37" t="s">
        <v>66</v>
      </c>
      <c r="D66" s="30">
        <v>0</v>
      </c>
      <c r="E66" s="31" t="s">
        <v>13</v>
      </c>
      <c r="F66" s="32">
        <f>IF(D66&lt;=0,0,120)</f>
        <v>0</v>
      </c>
      <c r="G66" s="32">
        <f t="shared" si="11"/>
        <v>0</v>
      </c>
      <c r="H66" s="33">
        <f>ROUND(IF(D66&lt;=0,0,[30]input11!B26),4)</f>
        <v>0</v>
      </c>
      <c r="I66" s="34">
        <f t="shared" ref="I66:I67" si="12">F66*H66</f>
        <v>0</v>
      </c>
      <c r="J66" s="35">
        <f t="shared" si="9"/>
        <v>0</v>
      </c>
    </row>
    <row r="67" spans="1:10" ht="20.100000000000001" customHeight="1" x14ac:dyDescent="0.5">
      <c r="A67" s="36"/>
      <c r="B67" s="53" t="s">
        <v>67</v>
      </c>
      <c r="D67" s="30">
        <v>0</v>
      </c>
      <c r="E67" s="31" t="s">
        <v>13</v>
      </c>
      <c r="F67" s="32">
        <f>IF(D67&lt;=0,0,460)</f>
        <v>0</v>
      </c>
      <c r="G67" s="32">
        <f t="shared" si="11"/>
        <v>0</v>
      </c>
      <c r="H67" s="33">
        <f>ROUND(IF(D67&lt;=0,0,[30]input11!B26),4)</f>
        <v>0</v>
      </c>
      <c r="I67" s="34">
        <f t="shared" si="12"/>
        <v>0</v>
      </c>
      <c r="J67" s="35">
        <f t="shared" si="9"/>
        <v>0</v>
      </c>
    </row>
    <row r="68" spans="1:10" ht="20.100000000000001" customHeight="1" x14ac:dyDescent="0.5">
      <c r="A68" s="36"/>
      <c r="B68" s="53" t="s">
        <v>68</v>
      </c>
      <c r="D68" s="30">
        <v>0</v>
      </c>
      <c r="E68" s="54" t="s">
        <v>13</v>
      </c>
      <c r="F68" s="32">
        <f>IF(D68&lt;=0,0,460)</f>
        <v>0</v>
      </c>
      <c r="G68" s="32">
        <f t="shared" si="11"/>
        <v>0</v>
      </c>
      <c r="H68" s="33">
        <f>ROUND(IF(D68&lt;=0,0,[30]input11!B26),4)</f>
        <v>0</v>
      </c>
      <c r="I68" s="34">
        <f>F68*H68</f>
        <v>0</v>
      </c>
      <c r="J68" s="35">
        <f t="shared" si="9"/>
        <v>0</v>
      </c>
    </row>
    <row r="69" spans="1:10" ht="20.100000000000001" customHeight="1" x14ac:dyDescent="0.5">
      <c r="A69" s="28">
        <v>5</v>
      </c>
      <c r="B69" s="55" t="s">
        <v>69</v>
      </c>
      <c r="D69" s="30"/>
      <c r="E69" s="31"/>
      <c r="F69" s="32"/>
      <c r="G69" s="32"/>
      <c r="H69" s="33"/>
      <c r="I69" s="34"/>
      <c r="J69" s="35"/>
    </row>
    <row r="70" spans="1:10" ht="20.100000000000001" customHeight="1" x14ac:dyDescent="0.5">
      <c r="A70" s="28"/>
      <c r="B70" s="53" t="s">
        <v>70</v>
      </c>
      <c r="D70" s="30">
        <v>8</v>
      </c>
      <c r="E70" s="31" t="s">
        <v>48</v>
      </c>
      <c r="F70" s="32">
        <f>IF(D70&lt;=0,0,+'[30]unit cost1'!$N$356)</f>
        <v>2676.81</v>
      </c>
      <c r="G70" s="32">
        <f>ROUND(D70*F70,2)</f>
        <v>21414.48</v>
      </c>
      <c r="H70" s="33">
        <f>ROUND(IF(D70&lt;=0,0,[30]input11!B26),4)</f>
        <v>1.3848</v>
      </c>
      <c r="I70" s="34">
        <f>ROUND(F70*H70,2)</f>
        <v>3706.85</v>
      </c>
      <c r="J70" s="35">
        <f t="shared" si="9"/>
        <v>29654.799999999999</v>
      </c>
    </row>
    <row r="71" spans="1:10" ht="20.100000000000001" customHeight="1" x14ac:dyDescent="0.5">
      <c r="A71" s="28"/>
      <c r="B71" s="53" t="s">
        <v>71</v>
      </c>
      <c r="D71" s="30">
        <v>0</v>
      </c>
      <c r="E71" s="31" t="s">
        <v>48</v>
      </c>
      <c r="F71" s="32">
        <f>IF(D71&lt;=0,0,+'[30]unit cost1'!$N$366)</f>
        <v>0</v>
      </c>
      <c r="G71" s="32">
        <f t="shared" si="11"/>
        <v>0</v>
      </c>
      <c r="H71" s="33">
        <f>ROUND(IF(D71&lt;=0,0,[30]input11!B26),4)</f>
        <v>0</v>
      </c>
      <c r="I71" s="34">
        <f t="shared" ref="I71:I73" si="13">ROUND(F71*H71,2)</f>
        <v>0</v>
      </c>
      <c r="J71" s="35">
        <f t="shared" si="9"/>
        <v>0</v>
      </c>
    </row>
    <row r="72" spans="1:10" ht="20.100000000000001" customHeight="1" x14ac:dyDescent="0.5">
      <c r="A72" s="28"/>
      <c r="B72" s="53" t="s">
        <v>72</v>
      </c>
      <c r="D72" s="30">
        <v>0</v>
      </c>
      <c r="E72" s="31" t="s">
        <v>48</v>
      </c>
      <c r="F72" s="32">
        <f>IF(D72&lt;=0,0,+'[30]unit cost1'!$N$376)</f>
        <v>0</v>
      </c>
      <c r="G72" s="32">
        <f t="shared" si="11"/>
        <v>0</v>
      </c>
      <c r="H72" s="33">
        <f>ROUND(IF(D72&lt;=0,0,[30]input11!B26),4)</f>
        <v>0</v>
      </c>
      <c r="I72" s="34">
        <f t="shared" si="13"/>
        <v>0</v>
      </c>
      <c r="J72" s="35">
        <f t="shared" si="9"/>
        <v>0</v>
      </c>
    </row>
    <row r="73" spans="1:10" ht="20.100000000000001" customHeight="1" x14ac:dyDescent="0.5">
      <c r="A73" s="28"/>
      <c r="B73" s="53" t="s">
        <v>73</v>
      </c>
      <c r="D73" s="30">
        <v>0</v>
      </c>
      <c r="E73" s="31" t="s">
        <v>48</v>
      </c>
      <c r="F73" s="32">
        <f>IF(D73&lt;=0,0,+'[30]unit cost1'!$N$386)</f>
        <v>0</v>
      </c>
      <c r="G73" s="32">
        <f t="shared" si="11"/>
        <v>0</v>
      </c>
      <c r="H73" s="33">
        <f>ROUND(IF(D73&lt;=0,0,[30]input11!B26),4)</f>
        <v>0</v>
      </c>
      <c r="I73" s="34">
        <f t="shared" si="13"/>
        <v>0</v>
      </c>
      <c r="J73" s="35">
        <f t="shared" si="9"/>
        <v>0</v>
      </c>
    </row>
    <row r="74" spans="1:10" ht="20.100000000000001" hidden="1" customHeight="1" x14ac:dyDescent="0.5">
      <c r="A74" s="28"/>
      <c r="B74" s="53" t="s">
        <v>74</v>
      </c>
      <c r="D74" s="30">
        <v>0</v>
      </c>
      <c r="E74" s="31" t="s">
        <v>48</v>
      </c>
      <c r="F74" s="56">
        <f>IF(D74&lt;=0,0,+'[30]unit cost1'!$N$396)</f>
        <v>0</v>
      </c>
      <c r="G74" s="32">
        <f t="shared" si="11"/>
        <v>0</v>
      </c>
      <c r="H74" s="33">
        <f>ROUND(IF(D74&lt;=0,0,[30]input11!B26),4)</f>
        <v>0</v>
      </c>
      <c r="I74" s="34">
        <f t="shared" ref="I74" si="14">F74*H74</f>
        <v>0</v>
      </c>
      <c r="J74" s="35">
        <f t="shared" si="9"/>
        <v>0</v>
      </c>
    </row>
    <row r="75" spans="1:10" ht="20.100000000000001" customHeight="1" x14ac:dyDescent="0.5">
      <c r="A75" s="41"/>
      <c r="B75" s="144" t="s">
        <v>32</v>
      </c>
      <c r="C75" s="145"/>
      <c r="D75" s="40"/>
      <c r="E75" s="41"/>
      <c r="F75" s="57"/>
      <c r="G75" s="42"/>
      <c r="H75" s="58"/>
      <c r="I75" s="44"/>
      <c r="J75" s="45">
        <f>SUM(J55:J74)</f>
        <v>851754.05</v>
      </c>
    </row>
    <row r="76" spans="1:10" ht="20.100000000000001" customHeight="1" x14ac:dyDescent="0.5">
      <c r="A76" s="28"/>
      <c r="B76" s="146" t="s">
        <v>33</v>
      </c>
      <c r="C76" s="147"/>
      <c r="D76" s="46"/>
      <c r="E76" s="28"/>
      <c r="F76" s="59"/>
      <c r="G76" s="47"/>
      <c r="H76" s="60"/>
      <c r="I76" s="49"/>
      <c r="J76" s="50">
        <f>J75</f>
        <v>851754.05</v>
      </c>
    </row>
    <row r="77" spans="1:10" ht="20.100000000000001" hidden="1" customHeight="1" x14ac:dyDescent="0.5">
      <c r="A77" s="28">
        <v>6</v>
      </c>
      <c r="B77" s="38" t="s">
        <v>75</v>
      </c>
      <c r="D77" s="30"/>
      <c r="E77" s="27"/>
      <c r="F77" s="35"/>
      <c r="G77" s="35"/>
      <c r="H77" s="61"/>
      <c r="I77" s="34"/>
      <c r="J77" s="35"/>
    </row>
    <row r="78" spans="1:10" ht="20.100000000000001" hidden="1" customHeight="1" x14ac:dyDescent="0.5">
      <c r="A78" s="36"/>
      <c r="B78" s="38" t="s">
        <v>76</v>
      </c>
      <c r="D78" s="30"/>
      <c r="E78" s="31"/>
      <c r="F78" s="35"/>
      <c r="G78" s="35"/>
      <c r="H78" s="61"/>
      <c r="I78" s="34"/>
      <c r="J78" s="35"/>
    </row>
    <row r="79" spans="1:10" ht="20.100000000000001" hidden="1" customHeight="1" x14ac:dyDescent="0.5">
      <c r="A79" s="36"/>
      <c r="B79" s="62" t="s">
        <v>77</v>
      </c>
      <c r="D79" s="30">
        <v>0</v>
      </c>
      <c r="E79" s="54" t="s">
        <v>78</v>
      </c>
      <c r="F79" s="32">
        <f>IF(D79&lt;=0,0,590)</f>
        <v>0</v>
      </c>
      <c r="G79" s="32">
        <f>ROUND(D79*F79,2)</f>
        <v>0</v>
      </c>
      <c r="H79" s="33">
        <f>ROUND(IF(D79&lt;=0,0,[30]input11!B26),4)</f>
        <v>0</v>
      </c>
      <c r="I79" s="34">
        <f>ROUND(F79*H79,2)</f>
        <v>0</v>
      </c>
      <c r="J79" s="35">
        <f>ROUND(D79*I79,2)</f>
        <v>0</v>
      </c>
    </row>
    <row r="80" spans="1:10" ht="20.100000000000001" hidden="1" customHeight="1" x14ac:dyDescent="0.5">
      <c r="A80" s="36"/>
      <c r="B80" s="62" t="s">
        <v>79</v>
      </c>
      <c r="D80" s="30">
        <v>0</v>
      </c>
      <c r="E80" s="54" t="s">
        <v>78</v>
      </c>
      <c r="F80" s="32">
        <f>IF(D80&lt;=0,0,3640)</f>
        <v>0</v>
      </c>
      <c r="G80" s="32">
        <f t="shared" ref="G80:G94" si="15">ROUND(D80*F80,2)</f>
        <v>0</v>
      </c>
      <c r="H80" s="33">
        <f>ROUND(IF(D80&lt;=0,0,[30]input11!B26),4)</f>
        <v>0</v>
      </c>
      <c r="I80" s="34">
        <f>ROUND(F80*H80,2)</f>
        <v>0</v>
      </c>
      <c r="J80" s="35">
        <f t="shared" ref="J80:J94" si="16">ROUND(D80*I80,2)</f>
        <v>0</v>
      </c>
    </row>
    <row r="81" spans="1:10" ht="20.100000000000001" hidden="1" customHeight="1" x14ac:dyDescent="0.5">
      <c r="A81" s="36"/>
      <c r="B81" s="62" t="s">
        <v>80</v>
      </c>
      <c r="D81" s="30">
        <v>0</v>
      </c>
      <c r="E81" s="54" t="s">
        <v>81</v>
      </c>
      <c r="F81" s="32">
        <f>IF(D81&lt;=0,0,1660)</f>
        <v>0</v>
      </c>
      <c r="G81" s="32">
        <f t="shared" si="15"/>
        <v>0</v>
      </c>
      <c r="H81" s="33">
        <f>ROUND(IF(D81&lt;=0,0,[30]input11!B26),4)</f>
        <v>0</v>
      </c>
      <c r="I81" s="34">
        <f t="shared" ref="I81:I94" si="17">F81*H81</f>
        <v>0</v>
      </c>
      <c r="J81" s="35">
        <f t="shared" si="16"/>
        <v>0</v>
      </c>
    </row>
    <row r="82" spans="1:10" ht="20.100000000000001" hidden="1" customHeight="1" x14ac:dyDescent="0.5">
      <c r="A82" s="36"/>
      <c r="B82" s="63" t="s">
        <v>82</v>
      </c>
      <c r="D82" s="64"/>
      <c r="E82" s="31"/>
      <c r="F82" s="35"/>
      <c r="G82" s="32"/>
      <c r="H82" s="61"/>
      <c r="I82" s="34"/>
      <c r="J82" s="35"/>
    </row>
    <row r="83" spans="1:10" ht="20.100000000000001" hidden="1" customHeight="1" x14ac:dyDescent="0.5">
      <c r="A83" s="36"/>
      <c r="B83" s="62" t="s">
        <v>83</v>
      </c>
      <c r="D83" s="65">
        <v>0</v>
      </c>
      <c r="E83" s="54" t="s">
        <v>84</v>
      </c>
      <c r="F83" s="32">
        <f>IF(D83&lt;=0,0,9910)</f>
        <v>0</v>
      </c>
      <c r="G83" s="32">
        <f t="shared" si="15"/>
        <v>0</v>
      </c>
      <c r="H83" s="33">
        <f>ROUND(IF(D83&lt;=0,0,[30]input11!B26),4)</f>
        <v>0</v>
      </c>
      <c r="I83" s="34">
        <f t="shared" si="17"/>
        <v>0</v>
      </c>
      <c r="J83" s="35">
        <f t="shared" si="16"/>
        <v>0</v>
      </c>
    </row>
    <row r="84" spans="1:10" ht="20.100000000000001" hidden="1" customHeight="1" x14ac:dyDescent="0.5">
      <c r="A84" s="36"/>
      <c r="B84" s="62" t="s">
        <v>85</v>
      </c>
      <c r="D84" s="30">
        <v>0</v>
      </c>
      <c r="E84" s="54" t="s">
        <v>84</v>
      </c>
      <c r="F84" s="32">
        <f>IF(D84&lt;=0,0,4680)</f>
        <v>0</v>
      </c>
      <c r="G84" s="32">
        <f t="shared" si="15"/>
        <v>0</v>
      </c>
      <c r="H84" s="33">
        <f>ROUND(IF(D84&lt;=0,0,[30]input11!B26),4)</f>
        <v>0</v>
      </c>
      <c r="I84" s="34">
        <f>ROUND(F84*H84,2)</f>
        <v>0</v>
      </c>
      <c r="J84" s="35">
        <f t="shared" si="16"/>
        <v>0</v>
      </c>
    </row>
    <row r="85" spans="1:10" ht="20.100000000000001" hidden="1" customHeight="1" x14ac:dyDescent="0.5">
      <c r="A85" s="36"/>
      <c r="B85" s="53" t="s">
        <v>86</v>
      </c>
      <c r="D85" s="65">
        <v>0</v>
      </c>
      <c r="E85" s="54" t="s">
        <v>84</v>
      </c>
      <c r="F85" s="32">
        <f>IF(D85&lt;=0,0,2560)</f>
        <v>0</v>
      </c>
      <c r="G85" s="32">
        <f t="shared" si="15"/>
        <v>0</v>
      </c>
      <c r="H85" s="33">
        <f>ROUND(IF(D85&lt;=0,0,[30]input11!B26),4)</f>
        <v>0</v>
      </c>
      <c r="I85" s="34">
        <f t="shared" si="17"/>
        <v>0</v>
      </c>
      <c r="J85" s="35">
        <f t="shared" si="16"/>
        <v>0</v>
      </c>
    </row>
    <row r="86" spans="1:10" ht="20.100000000000001" hidden="1" customHeight="1" x14ac:dyDescent="0.5">
      <c r="A86" s="36"/>
      <c r="B86" s="62" t="s">
        <v>87</v>
      </c>
      <c r="D86" s="30">
        <v>0</v>
      </c>
      <c r="E86" s="54" t="s">
        <v>84</v>
      </c>
      <c r="F86" s="32">
        <f>IF(D86&lt;=0,0,2010)</f>
        <v>0</v>
      </c>
      <c r="G86" s="32">
        <f t="shared" si="15"/>
        <v>0</v>
      </c>
      <c r="H86" s="33">
        <f>ROUND(IF(D86&lt;=0,0,[30]input11!B26),4)</f>
        <v>0</v>
      </c>
      <c r="I86" s="34">
        <f t="shared" si="17"/>
        <v>0</v>
      </c>
      <c r="J86" s="35">
        <f t="shared" si="16"/>
        <v>0</v>
      </c>
    </row>
    <row r="87" spans="1:10" ht="20.100000000000001" hidden="1" customHeight="1" x14ac:dyDescent="0.5">
      <c r="A87" s="36"/>
      <c r="B87" s="62" t="s">
        <v>88</v>
      </c>
      <c r="D87" s="30">
        <v>0</v>
      </c>
      <c r="E87" s="54" t="s">
        <v>84</v>
      </c>
      <c r="F87" s="32">
        <f>IF(D87&lt;=0,0,2980)</f>
        <v>0</v>
      </c>
      <c r="G87" s="32">
        <f t="shared" si="15"/>
        <v>0</v>
      </c>
      <c r="H87" s="33">
        <f>ROUND(IF(D87&lt;=0,0,[30]input11!B26),4)</f>
        <v>0</v>
      </c>
      <c r="I87" s="34">
        <f>ROUND(F87*H87,2)</f>
        <v>0</v>
      </c>
      <c r="J87" s="35">
        <f t="shared" si="16"/>
        <v>0</v>
      </c>
    </row>
    <row r="88" spans="1:10" ht="20.100000000000001" hidden="1" customHeight="1" x14ac:dyDescent="0.5">
      <c r="A88" s="36"/>
      <c r="B88" s="62" t="s">
        <v>89</v>
      </c>
      <c r="D88" s="65">
        <v>0</v>
      </c>
      <c r="E88" s="54" t="s">
        <v>84</v>
      </c>
      <c r="F88" s="32">
        <f>IF(D88&lt;=0,0,4040)</f>
        <v>0</v>
      </c>
      <c r="G88" s="32">
        <f t="shared" si="15"/>
        <v>0</v>
      </c>
      <c r="H88" s="33">
        <f>ROUND(IF(D88&lt;=0,0,[30]input11!B26),4)</f>
        <v>0</v>
      </c>
      <c r="I88" s="34">
        <f t="shared" si="17"/>
        <v>0</v>
      </c>
      <c r="J88" s="35">
        <f t="shared" si="16"/>
        <v>0</v>
      </c>
    </row>
    <row r="89" spans="1:10" ht="20.100000000000001" hidden="1" customHeight="1" x14ac:dyDescent="0.5">
      <c r="A89" s="36"/>
      <c r="B89" s="62" t="s">
        <v>90</v>
      </c>
      <c r="D89" s="65">
        <v>0</v>
      </c>
      <c r="E89" s="54" t="s">
        <v>84</v>
      </c>
      <c r="F89" s="32">
        <f>IF(D89&lt;=0,0,4830)</f>
        <v>0</v>
      </c>
      <c r="G89" s="32">
        <f t="shared" si="15"/>
        <v>0</v>
      </c>
      <c r="H89" s="33">
        <f>ROUND(IF(D89&lt;=0,0,[30]input11!B26),4)</f>
        <v>0</v>
      </c>
      <c r="I89" s="34">
        <f t="shared" si="17"/>
        <v>0</v>
      </c>
      <c r="J89" s="35">
        <f t="shared" si="16"/>
        <v>0</v>
      </c>
    </row>
    <row r="90" spans="1:10" ht="20.100000000000001" hidden="1" customHeight="1" x14ac:dyDescent="0.5">
      <c r="A90" s="36"/>
      <c r="B90" s="62" t="s">
        <v>91</v>
      </c>
      <c r="D90" s="65">
        <v>0</v>
      </c>
      <c r="E90" s="54" t="s">
        <v>84</v>
      </c>
      <c r="F90" s="32">
        <f>IF(D90&lt;=0,0,4550)</f>
        <v>0</v>
      </c>
      <c r="G90" s="32">
        <f t="shared" si="15"/>
        <v>0</v>
      </c>
      <c r="H90" s="33">
        <f>ROUND(IF(D90&lt;=0,0,[30]input11!B26),4)</f>
        <v>0</v>
      </c>
      <c r="I90" s="34">
        <f t="shared" si="17"/>
        <v>0</v>
      </c>
      <c r="J90" s="35">
        <f t="shared" si="16"/>
        <v>0</v>
      </c>
    </row>
    <row r="91" spans="1:10" ht="20.100000000000001" hidden="1" customHeight="1" x14ac:dyDescent="0.5">
      <c r="A91" s="36"/>
      <c r="B91" s="62" t="s">
        <v>92</v>
      </c>
      <c r="D91" s="65">
        <v>0</v>
      </c>
      <c r="E91" s="54" t="s">
        <v>84</v>
      </c>
      <c r="F91" s="32">
        <f>IF(D91&lt;=0,0,3920)</f>
        <v>0</v>
      </c>
      <c r="G91" s="32">
        <f t="shared" si="15"/>
        <v>0</v>
      </c>
      <c r="H91" s="33">
        <f>ROUND(IF(D91&lt;=0,0,[30]input11!B26),4)</f>
        <v>0</v>
      </c>
      <c r="I91" s="34">
        <f t="shared" si="17"/>
        <v>0</v>
      </c>
      <c r="J91" s="35">
        <f t="shared" si="16"/>
        <v>0</v>
      </c>
    </row>
    <row r="92" spans="1:10" ht="20.100000000000001" hidden="1" customHeight="1" x14ac:dyDescent="0.5">
      <c r="A92" s="36"/>
      <c r="B92" s="62" t="s">
        <v>93</v>
      </c>
      <c r="D92" s="65">
        <v>0</v>
      </c>
      <c r="E92" s="54" t="s">
        <v>84</v>
      </c>
      <c r="F92" s="32">
        <f>IF(D92&lt;=0,0,6070)</f>
        <v>0</v>
      </c>
      <c r="G92" s="32">
        <f t="shared" si="15"/>
        <v>0</v>
      </c>
      <c r="H92" s="33">
        <f>ROUND(IF(D92&lt;=0,0,[30]input11!B26),4)</f>
        <v>0</v>
      </c>
      <c r="I92" s="34">
        <f t="shared" si="17"/>
        <v>0</v>
      </c>
      <c r="J92" s="35">
        <f t="shared" si="16"/>
        <v>0</v>
      </c>
    </row>
    <row r="93" spans="1:10" ht="20.100000000000001" hidden="1" customHeight="1" x14ac:dyDescent="0.5">
      <c r="A93" s="36"/>
      <c r="B93" s="62" t="s">
        <v>94</v>
      </c>
      <c r="D93" s="65">
        <v>0</v>
      </c>
      <c r="E93" s="54" t="s">
        <v>84</v>
      </c>
      <c r="F93" s="32">
        <f>IF(D93&lt;=0,0,4940)</f>
        <v>0</v>
      </c>
      <c r="G93" s="32">
        <f t="shared" si="15"/>
        <v>0</v>
      </c>
      <c r="H93" s="33">
        <f>ROUND(IF(D93&lt;=0,0,[30]input11!B26),4)</f>
        <v>0</v>
      </c>
      <c r="I93" s="34">
        <f t="shared" si="17"/>
        <v>0</v>
      </c>
      <c r="J93" s="35">
        <f t="shared" si="16"/>
        <v>0</v>
      </c>
    </row>
    <row r="94" spans="1:10" ht="20.100000000000001" hidden="1" customHeight="1" x14ac:dyDescent="0.5">
      <c r="A94" s="36"/>
      <c r="B94" s="62" t="s">
        <v>95</v>
      </c>
      <c r="D94" s="65">
        <v>0</v>
      </c>
      <c r="E94" s="54" t="s">
        <v>84</v>
      </c>
      <c r="F94" s="32">
        <f>IF(D94&lt;=0,0,6070)</f>
        <v>0</v>
      </c>
      <c r="G94" s="32">
        <f t="shared" si="15"/>
        <v>0</v>
      </c>
      <c r="H94" s="33">
        <f>ROUND(IF(D94&lt;=0,0,[30]input11!B26),4)</f>
        <v>0</v>
      </c>
      <c r="I94" s="34">
        <f t="shared" si="17"/>
        <v>0</v>
      </c>
      <c r="J94" s="35">
        <f t="shared" si="16"/>
        <v>0</v>
      </c>
    </row>
    <row r="95" spans="1:10" ht="20.100000000000001" hidden="1" customHeight="1" x14ac:dyDescent="0.5">
      <c r="A95" s="39"/>
      <c r="B95" s="144" t="s">
        <v>32</v>
      </c>
      <c r="C95" s="145"/>
      <c r="D95" s="66"/>
      <c r="E95" s="67"/>
      <c r="F95" s="42"/>
      <c r="G95" s="42"/>
      <c r="H95" s="58"/>
      <c r="I95" s="44"/>
      <c r="J95" s="45">
        <f>SUM(J76:J94)</f>
        <v>851754.05</v>
      </c>
    </row>
    <row r="96" spans="1:10" ht="20.100000000000001" hidden="1" customHeight="1" x14ac:dyDescent="0.5">
      <c r="A96" s="36"/>
      <c r="B96" s="146" t="s">
        <v>33</v>
      </c>
      <c r="C96" s="147"/>
      <c r="D96" s="68"/>
      <c r="E96" s="69"/>
      <c r="F96" s="47"/>
      <c r="G96" s="47"/>
      <c r="H96" s="60"/>
      <c r="I96" s="49"/>
      <c r="J96" s="50">
        <f>J95</f>
        <v>851754.05</v>
      </c>
    </row>
    <row r="97" spans="1:10" ht="20.100000000000001" hidden="1" customHeight="1" x14ac:dyDescent="0.5">
      <c r="A97" s="36"/>
      <c r="B97" s="62" t="s">
        <v>96</v>
      </c>
      <c r="D97" s="65">
        <v>0</v>
      </c>
      <c r="E97" s="54" t="s">
        <v>84</v>
      </c>
      <c r="F97" s="32">
        <f>IF(D97&lt;=0,0,3920)</f>
        <v>0</v>
      </c>
      <c r="G97" s="32">
        <f>ROUND(D97*F97,2)</f>
        <v>0</v>
      </c>
      <c r="H97" s="33">
        <f>ROUND(IF(D97&lt;=0,0,[30]input11!B26),4)</f>
        <v>0</v>
      </c>
      <c r="I97" s="34">
        <f>F97*H97</f>
        <v>0</v>
      </c>
      <c r="J97" s="35">
        <f>ROUND(D97*I97,2)</f>
        <v>0</v>
      </c>
    </row>
    <row r="98" spans="1:10" ht="20.100000000000001" hidden="1" customHeight="1" x14ac:dyDescent="0.5">
      <c r="A98" s="36"/>
      <c r="B98" s="62" t="s">
        <v>97</v>
      </c>
      <c r="D98" s="65">
        <v>0</v>
      </c>
      <c r="E98" s="54" t="s">
        <v>84</v>
      </c>
      <c r="F98" s="32">
        <f>IF(D98&lt;=0,0,4310)</f>
        <v>0</v>
      </c>
      <c r="G98" s="32">
        <f>ROUND(D98*F98,2)</f>
        <v>0</v>
      </c>
      <c r="H98" s="33">
        <f>ROUND(IF(D98&lt;=0,0,[30]input11!B26),4)</f>
        <v>0</v>
      </c>
      <c r="I98" s="34">
        <f t="shared" ref="I98:I113" si="18">F98*H98</f>
        <v>0</v>
      </c>
      <c r="J98" s="35">
        <f t="shared" ref="J98:J113" si="19">ROUND(D98*I98,2)</f>
        <v>0</v>
      </c>
    </row>
    <row r="99" spans="1:10" ht="20.100000000000001" hidden="1" customHeight="1" x14ac:dyDescent="0.5">
      <c r="A99" s="36"/>
      <c r="B99" s="62" t="s">
        <v>98</v>
      </c>
      <c r="D99" s="65">
        <v>0</v>
      </c>
      <c r="E99" s="54" t="s">
        <v>84</v>
      </c>
      <c r="F99" s="32">
        <f>IF(D99&lt;=0,0,2470)</f>
        <v>0</v>
      </c>
      <c r="G99" s="32">
        <f>ROUND(D99*F99,2)</f>
        <v>0</v>
      </c>
      <c r="H99" s="33">
        <f>ROUND(IF(D99&lt;=0,0,[30]input11!B26),4)</f>
        <v>0</v>
      </c>
      <c r="I99" s="34">
        <f t="shared" si="18"/>
        <v>0</v>
      </c>
      <c r="J99" s="35">
        <f t="shared" si="19"/>
        <v>0</v>
      </c>
    </row>
    <row r="100" spans="1:10" ht="20.100000000000001" hidden="1" customHeight="1" x14ac:dyDescent="0.5">
      <c r="A100" s="36"/>
      <c r="B100" s="62" t="s">
        <v>99</v>
      </c>
      <c r="D100" s="65">
        <v>0</v>
      </c>
      <c r="E100" s="54" t="s">
        <v>84</v>
      </c>
      <c r="F100" s="32">
        <f>IF(D100&lt;=0,0,4240)</f>
        <v>0</v>
      </c>
      <c r="G100" s="32">
        <f t="shared" ref="G100:G143" si="20">ROUND(D100*F100,2)</f>
        <v>0</v>
      </c>
      <c r="H100" s="33">
        <f>ROUND(IF(D100&lt;=0,0,[30]input11!B26),4)</f>
        <v>0</v>
      </c>
      <c r="I100" s="34">
        <f t="shared" si="18"/>
        <v>0</v>
      </c>
      <c r="J100" s="35">
        <f t="shared" si="19"/>
        <v>0</v>
      </c>
    </row>
    <row r="101" spans="1:10" ht="20.100000000000001" hidden="1" customHeight="1" x14ac:dyDescent="0.5">
      <c r="A101" s="36"/>
      <c r="B101" s="62" t="s">
        <v>100</v>
      </c>
      <c r="D101" s="65">
        <v>0</v>
      </c>
      <c r="E101" s="54" t="s">
        <v>84</v>
      </c>
      <c r="F101" s="32">
        <f>IF(D101&lt;=0,0,2960)</f>
        <v>0</v>
      </c>
      <c r="G101" s="32">
        <f t="shared" si="20"/>
        <v>0</v>
      </c>
      <c r="H101" s="33">
        <f>ROUND(IF(D101&lt;=0,0,[30]input11!B26),4)</f>
        <v>0</v>
      </c>
      <c r="I101" s="34">
        <f t="shared" si="18"/>
        <v>0</v>
      </c>
      <c r="J101" s="35">
        <f t="shared" si="19"/>
        <v>0</v>
      </c>
    </row>
    <row r="102" spans="1:10" ht="20.100000000000001" hidden="1" customHeight="1" x14ac:dyDescent="0.5">
      <c r="A102" s="36"/>
      <c r="B102" s="62" t="s">
        <v>101</v>
      </c>
      <c r="D102" s="30">
        <v>0</v>
      </c>
      <c r="E102" s="54" t="s">
        <v>84</v>
      </c>
      <c r="F102" s="32">
        <f>IF(D102&lt;=0,0,4380)</f>
        <v>0</v>
      </c>
      <c r="G102" s="32">
        <f t="shared" si="20"/>
        <v>0</v>
      </c>
      <c r="H102" s="33">
        <f>ROUND(IF(D102&lt;=0,0,[30]input11!B26),4)</f>
        <v>0</v>
      </c>
      <c r="I102" s="34">
        <f t="shared" si="18"/>
        <v>0</v>
      </c>
      <c r="J102" s="35">
        <f t="shared" si="19"/>
        <v>0</v>
      </c>
    </row>
    <row r="103" spans="1:10" ht="20.100000000000001" hidden="1" customHeight="1" x14ac:dyDescent="0.5">
      <c r="A103" s="36"/>
      <c r="B103" s="62" t="s">
        <v>102</v>
      </c>
      <c r="D103" s="65">
        <v>0</v>
      </c>
      <c r="E103" s="54" t="s">
        <v>84</v>
      </c>
      <c r="F103" s="32">
        <f>IF(D103&lt;=0,0,8510)</f>
        <v>0</v>
      </c>
      <c r="G103" s="32">
        <f t="shared" si="20"/>
        <v>0</v>
      </c>
      <c r="H103" s="33">
        <f>ROUND(IF(D103&lt;=0,0,[30]input11!B26),4)</f>
        <v>0</v>
      </c>
      <c r="I103" s="34">
        <f t="shared" si="18"/>
        <v>0</v>
      </c>
      <c r="J103" s="35">
        <f t="shared" si="19"/>
        <v>0</v>
      </c>
    </row>
    <row r="104" spans="1:10" ht="20.100000000000001" hidden="1" customHeight="1" x14ac:dyDescent="0.5">
      <c r="A104" s="36"/>
      <c r="B104" s="62" t="s">
        <v>103</v>
      </c>
      <c r="D104" s="65">
        <v>0</v>
      </c>
      <c r="E104" s="54" t="s">
        <v>84</v>
      </c>
      <c r="F104" s="32">
        <f>IF(D104&lt;=0,0,13040)</f>
        <v>0</v>
      </c>
      <c r="G104" s="32">
        <f t="shared" si="20"/>
        <v>0</v>
      </c>
      <c r="H104" s="33">
        <f>ROUND(IF(D104&lt;=0,0,[30]input11!B26),4)</f>
        <v>0</v>
      </c>
      <c r="I104" s="34">
        <f t="shared" si="18"/>
        <v>0</v>
      </c>
      <c r="J104" s="35">
        <f t="shared" si="19"/>
        <v>0</v>
      </c>
    </row>
    <row r="105" spans="1:10" ht="20.100000000000001" hidden="1" customHeight="1" x14ac:dyDescent="0.5">
      <c r="A105" s="36"/>
      <c r="B105" s="62" t="s">
        <v>104</v>
      </c>
      <c r="D105" s="65">
        <v>0</v>
      </c>
      <c r="E105" s="54" t="s">
        <v>84</v>
      </c>
      <c r="F105" s="32">
        <f>IF(D105&lt;=0,0,17690)</f>
        <v>0</v>
      </c>
      <c r="G105" s="32">
        <f t="shared" si="20"/>
        <v>0</v>
      </c>
      <c r="H105" s="33">
        <f>ROUND(IF(D105&lt;=0,0,[30]input11!B26),4)</f>
        <v>0</v>
      </c>
      <c r="I105" s="34">
        <f t="shared" si="18"/>
        <v>0</v>
      </c>
      <c r="J105" s="35">
        <f t="shared" si="19"/>
        <v>0</v>
      </c>
    </row>
    <row r="106" spans="1:10" ht="20.100000000000001" hidden="1" customHeight="1" x14ac:dyDescent="0.5">
      <c r="A106" s="36"/>
      <c r="B106" s="62" t="s">
        <v>105</v>
      </c>
      <c r="D106" s="65">
        <v>0</v>
      </c>
      <c r="E106" s="54" t="s">
        <v>84</v>
      </c>
      <c r="F106" s="32">
        <f>IF(D106&lt;=0,0,7920)</f>
        <v>0</v>
      </c>
      <c r="G106" s="32">
        <f t="shared" si="20"/>
        <v>0</v>
      </c>
      <c r="H106" s="33">
        <f>ROUND(IF(D106&lt;=0,0,[30]input11!B26),4)</f>
        <v>0</v>
      </c>
      <c r="I106" s="34">
        <f t="shared" si="18"/>
        <v>0</v>
      </c>
      <c r="J106" s="35">
        <f t="shared" si="19"/>
        <v>0</v>
      </c>
    </row>
    <row r="107" spans="1:10" ht="20.100000000000001" hidden="1" customHeight="1" x14ac:dyDescent="0.5">
      <c r="A107" s="36"/>
      <c r="B107" s="62" t="s">
        <v>106</v>
      </c>
      <c r="D107" s="65">
        <v>0</v>
      </c>
      <c r="E107" s="54" t="s">
        <v>84</v>
      </c>
      <c r="F107" s="32">
        <f>IF(D107&lt;=0,0,8510)</f>
        <v>0</v>
      </c>
      <c r="G107" s="32">
        <f t="shared" si="20"/>
        <v>0</v>
      </c>
      <c r="H107" s="33">
        <f>ROUND(IF(D107&lt;=0,0,[30]input11!B26),4)</f>
        <v>0</v>
      </c>
      <c r="I107" s="34">
        <f t="shared" si="18"/>
        <v>0</v>
      </c>
      <c r="J107" s="35">
        <f t="shared" si="19"/>
        <v>0</v>
      </c>
    </row>
    <row r="108" spans="1:10" ht="20.100000000000001" hidden="1" customHeight="1" x14ac:dyDescent="0.5">
      <c r="A108" s="36"/>
      <c r="B108" s="62" t="s">
        <v>107</v>
      </c>
      <c r="D108" s="65">
        <v>0</v>
      </c>
      <c r="E108" s="54" t="s">
        <v>84</v>
      </c>
      <c r="F108" s="32">
        <f>IF(D108&lt;=0,0,5000)</f>
        <v>0</v>
      </c>
      <c r="G108" s="32">
        <f t="shared" si="20"/>
        <v>0</v>
      </c>
      <c r="H108" s="33">
        <f>ROUND(IF(D108&lt;=0,0,[30]input11!B26),4)</f>
        <v>0</v>
      </c>
      <c r="I108" s="34">
        <f t="shared" si="18"/>
        <v>0</v>
      </c>
      <c r="J108" s="35">
        <f t="shared" si="19"/>
        <v>0</v>
      </c>
    </row>
    <row r="109" spans="1:10" hidden="1" x14ac:dyDescent="0.5">
      <c r="A109" s="36"/>
      <c r="B109" s="53" t="s">
        <v>108</v>
      </c>
      <c r="D109" s="65">
        <v>0</v>
      </c>
      <c r="E109" s="54" t="s">
        <v>84</v>
      </c>
      <c r="F109" s="32">
        <f>IF(D109&lt;=0,0,3860)</f>
        <v>0</v>
      </c>
      <c r="G109" s="32">
        <f t="shared" si="20"/>
        <v>0</v>
      </c>
      <c r="H109" s="33">
        <f>ROUND(IF(D109&lt;=0,0,[30]input11!B26),4)</f>
        <v>0</v>
      </c>
      <c r="I109" s="34">
        <f t="shared" si="18"/>
        <v>0</v>
      </c>
      <c r="J109" s="35">
        <f t="shared" si="19"/>
        <v>0</v>
      </c>
    </row>
    <row r="110" spans="1:10" hidden="1" x14ac:dyDescent="0.5">
      <c r="A110" s="28"/>
      <c r="B110" s="62" t="s">
        <v>109</v>
      </c>
      <c r="D110" s="65">
        <v>0</v>
      </c>
      <c r="E110" s="54" t="s">
        <v>84</v>
      </c>
      <c r="F110" s="32">
        <f>IF(D110&lt;=0,0,3490)</f>
        <v>0</v>
      </c>
      <c r="G110" s="32">
        <f t="shared" si="20"/>
        <v>0</v>
      </c>
      <c r="H110" s="33">
        <f>ROUND(IF(D110&lt;=0,0,[30]input11!B26),4)</f>
        <v>0</v>
      </c>
      <c r="I110" s="34">
        <f t="shared" si="18"/>
        <v>0</v>
      </c>
      <c r="J110" s="35">
        <f t="shared" si="19"/>
        <v>0</v>
      </c>
    </row>
    <row r="111" spans="1:10" hidden="1" x14ac:dyDescent="0.5">
      <c r="A111" s="36"/>
      <c r="B111" s="62" t="s">
        <v>110</v>
      </c>
      <c r="D111" s="65">
        <v>0</v>
      </c>
      <c r="E111" s="54" t="s">
        <v>84</v>
      </c>
      <c r="F111" s="32">
        <f>IF(D111&lt;=0,0,3490)</f>
        <v>0</v>
      </c>
      <c r="G111" s="32">
        <f t="shared" si="20"/>
        <v>0</v>
      </c>
      <c r="H111" s="33">
        <f>ROUND(IF(D111&lt;=0,0,[30]input11!B641),4)</f>
        <v>0</v>
      </c>
      <c r="I111" s="34">
        <f t="shared" si="18"/>
        <v>0</v>
      </c>
      <c r="J111" s="35">
        <f t="shared" si="19"/>
        <v>0</v>
      </c>
    </row>
    <row r="112" spans="1:10" hidden="1" x14ac:dyDescent="0.5">
      <c r="A112" s="36"/>
      <c r="B112" s="62" t="s">
        <v>111</v>
      </c>
      <c r="D112" s="65">
        <v>0</v>
      </c>
      <c r="E112" s="54" t="s">
        <v>84</v>
      </c>
      <c r="F112" s="32">
        <f>IF(D112&lt;=0,0,4690)</f>
        <v>0</v>
      </c>
      <c r="G112" s="32">
        <f t="shared" si="20"/>
        <v>0</v>
      </c>
      <c r="H112" s="33">
        <f>ROUND(IF(D112&lt;=0,0,[30]input11!B26),4)</f>
        <v>0</v>
      </c>
      <c r="I112" s="34">
        <f t="shared" si="18"/>
        <v>0</v>
      </c>
      <c r="J112" s="35">
        <f t="shared" si="19"/>
        <v>0</v>
      </c>
    </row>
    <row r="113" spans="1:10" hidden="1" x14ac:dyDescent="0.5">
      <c r="A113" s="36"/>
      <c r="B113" s="62" t="s">
        <v>112</v>
      </c>
      <c r="D113" s="65">
        <v>0</v>
      </c>
      <c r="E113" s="54" t="s">
        <v>84</v>
      </c>
      <c r="F113" s="32">
        <f>IF(D113&lt;=0,0,4570)</f>
        <v>0</v>
      </c>
      <c r="G113" s="32">
        <f t="shared" si="20"/>
        <v>0</v>
      </c>
      <c r="H113" s="33">
        <f>ROUND(IF(D113&lt;=0,0,[30]input11!B26),4)</f>
        <v>0</v>
      </c>
      <c r="I113" s="34">
        <f t="shared" si="18"/>
        <v>0</v>
      </c>
      <c r="J113" s="35">
        <f t="shared" si="19"/>
        <v>0</v>
      </c>
    </row>
    <row r="114" spans="1:10" hidden="1" x14ac:dyDescent="0.5">
      <c r="A114" s="36"/>
      <c r="B114" s="62"/>
      <c r="D114" s="65"/>
      <c r="E114" s="54"/>
      <c r="F114" s="32"/>
      <c r="G114" s="32"/>
      <c r="H114" s="70"/>
      <c r="I114" s="34"/>
      <c r="J114" s="35"/>
    </row>
    <row r="115" spans="1:10" hidden="1" x14ac:dyDescent="0.5">
      <c r="A115" s="39"/>
      <c r="B115" s="144" t="s">
        <v>32</v>
      </c>
      <c r="C115" s="145"/>
      <c r="D115" s="66"/>
      <c r="E115" s="67"/>
      <c r="F115" s="42"/>
      <c r="G115" s="42"/>
      <c r="H115" s="71"/>
      <c r="I115" s="44"/>
      <c r="J115" s="45">
        <f>SUM(J96:J113)</f>
        <v>851754.05</v>
      </c>
    </row>
    <row r="116" spans="1:10" hidden="1" x14ac:dyDescent="0.5">
      <c r="A116" s="36"/>
      <c r="B116" s="146" t="s">
        <v>33</v>
      </c>
      <c r="C116" s="147"/>
      <c r="D116" s="68"/>
      <c r="E116" s="69"/>
      <c r="F116" s="47"/>
      <c r="G116" s="47"/>
      <c r="H116" s="72"/>
      <c r="I116" s="49"/>
      <c r="J116" s="50">
        <f>J115</f>
        <v>851754.05</v>
      </c>
    </row>
    <row r="117" spans="1:10" hidden="1" x14ac:dyDescent="0.5">
      <c r="A117" s="36"/>
      <c r="B117" s="62" t="s">
        <v>113</v>
      </c>
      <c r="D117" s="65">
        <v>0</v>
      </c>
      <c r="E117" s="54" t="s">
        <v>84</v>
      </c>
      <c r="F117" s="32">
        <f>IF(D117&lt;=0,0,3670)</f>
        <v>0</v>
      </c>
      <c r="G117" s="32">
        <f t="shared" si="20"/>
        <v>0</v>
      </c>
      <c r="H117" s="33">
        <f>ROUND(IF(D117&lt;=0,0,[30]input11!B26),4)</f>
        <v>0</v>
      </c>
      <c r="I117" s="34">
        <f>F117*H117</f>
        <v>0</v>
      </c>
      <c r="J117" s="35">
        <f>ROUND(D117*I117,2)</f>
        <v>0</v>
      </c>
    </row>
    <row r="118" spans="1:10" hidden="1" x14ac:dyDescent="0.5">
      <c r="A118" s="36"/>
      <c r="B118" s="62" t="s">
        <v>114</v>
      </c>
      <c r="D118" s="65">
        <v>0</v>
      </c>
      <c r="E118" s="54" t="s">
        <v>84</v>
      </c>
      <c r="F118" s="32">
        <f>IF(D118&lt;=0,0,3670)</f>
        <v>0</v>
      </c>
      <c r="G118" s="32">
        <f t="shared" si="20"/>
        <v>0</v>
      </c>
      <c r="H118" s="33">
        <f>ROUND(IF(D118&lt;=0,0,[30]input11!B26),4)</f>
        <v>0</v>
      </c>
      <c r="I118" s="34">
        <f t="shared" ref="I118:I146" si="21">F118*H118</f>
        <v>0</v>
      </c>
      <c r="J118" s="35">
        <f t="shared" ref="J118:J146" si="22">ROUND(D118*I118,2)</f>
        <v>0</v>
      </c>
    </row>
    <row r="119" spans="1:10" hidden="1" x14ac:dyDescent="0.5">
      <c r="A119" s="36"/>
      <c r="B119" s="62" t="s">
        <v>115</v>
      </c>
      <c r="D119" s="30">
        <v>0</v>
      </c>
      <c r="E119" s="73" t="s">
        <v>78</v>
      </c>
      <c r="F119" s="32">
        <f>IF(D119&lt;=0,0,750)</f>
        <v>0</v>
      </c>
      <c r="G119" s="32">
        <f t="shared" si="20"/>
        <v>0</v>
      </c>
      <c r="H119" s="33">
        <f>ROUND(IF(D119&lt;=0,0,[30]input11!B26),4)</f>
        <v>0</v>
      </c>
      <c r="I119" s="34">
        <f t="shared" si="21"/>
        <v>0</v>
      </c>
      <c r="J119" s="35">
        <f t="shared" si="22"/>
        <v>0</v>
      </c>
    </row>
    <row r="120" spans="1:10" hidden="1" x14ac:dyDescent="0.5">
      <c r="A120" s="36"/>
      <c r="B120" s="62" t="s">
        <v>116</v>
      </c>
      <c r="D120" s="65">
        <v>0</v>
      </c>
      <c r="E120" s="73" t="s">
        <v>78</v>
      </c>
      <c r="F120" s="32">
        <f>IF(D120&lt;=0,0,2260)</f>
        <v>0</v>
      </c>
      <c r="G120" s="32">
        <f t="shared" si="20"/>
        <v>0</v>
      </c>
      <c r="H120" s="33">
        <f>ROUND(IF(D120&lt;=0,0,[30]input11!B26),4)</f>
        <v>0</v>
      </c>
      <c r="I120" s="34">
        <f t="shared" si="21"/>
        <v>0</v>
      </c>
      <c r="J120" s="35">
        <f t="shared" si="22"/>
        <v>0</v>
      </c>
    </row>
    <row r="121" spans="1:10" hidden="1" x14ac:dyDescent="0.5">
      <c r="A121" s="36"/>
      <c r="B121" s="62" t="s">
        <v>117</v>
      </c>
      <c r="D121" s="65">
        <v>0</v>
      </c>
      <c r="E121" s="73" t="s">
        <v>78</v>
      </c>
      <c r="F121" s="32">
        <f t="shared" ref="F121:F129" si="23">IF(D121&lt;=0,0,)</f>
        <v>0</v>
      </c>
      <c r="G121" s="32">
        <f t="shared" si="20"/>
        <v>0</v>
      </c>
      <c r="H121" s="33">
        <f>ROUND(IF(D121&lt;=0,0,[30]input11!B26),4)</f>
        <v>0</v>
      </c>
      <c r="I121" s="34">
        <f t="shared" si="21"/>
        <v>0</v>
      </c>
      <c r="J121" s="35">
        <f t="shared" si="22"/>
        <v>0</v>
      </c>
    </row>
    <row r="122" spans="1:10" hidden="1" x14ac:dyDescent="0.5">
      <c r="A122" s="36"/>
      <c r="B122" s="62" t="s">
        <v>118</v>
      </c>
      <c r="D122" s="65">
        <v>0</v>
      </c>
      <c r="E122" s="73" t="s">
        <v>78</v>
      </c>
      <c r="F122" s="32">
        <f>IF(D122&lt;=0,0,750)</f>
        <v>0</v>
      </c>
      <c r="G122" s="32">
        <f t="shared" si="20"/>
        <v>0</v>
      </c>
      <c r="H122" s="33">
        <f>ROUND(IF(D122&lt;=0,0,[30]input11!B26),4)</f>
        <v>0</v>
      </c>
      <c r="I122" s="34">
        <f t="shared" si="21"/>
        <v>0</v>
      </c>
      <c r="J122" s="35">
        <f t="shared" si="22"/>
        <v>0</v>
      </c>
    </row>
    <row r="123" spans="1:10" hidden="1" x14ac:dyDescent="0.5">
      <c r="A123" s="36"/>
      <c r="B123" s="62" t="s">
        <v>119</v>
      </c>
      <c r="D123" s="65">
        <v>0</v>
      </c>
      <c r="E123" s="73" t="s">
        <v>81</v>
      </c>
      <c r="F123" s="32">
        <f>IF(D123&lt;=0,0,1660)</f>
        <v>0</v>
      </c>
      <c r="G123" s="32">
        <f t="shared" si="20"/>
        <v>0</v>
      </c>
      <c r="H123" s="70">
        <f>ROUND(IF(D123&lt;=0,0,[30]input11!B26),4)</f>
        <v>0</v>
      </c>
      <c r="I123" s="34">
        <f t="shared" si="21"/>
        <v>0</v>
      </c>
      <c r="J123" s="35">
        <f t="shared" si="22"/>
        <v>0</v>
      </c>
    </row>
    <row r="124" spans="1:10" hidden="1" x14ac:dyDescent="0.5">
      <c r="A124" s="36"/>
      <c r="B124" s="62" t="s">
        <v>120</v>
      </c>
      <c r="D124" s="30">
        <v>0</v>
      </c>
      <c r="E124" s="73" t="s">
        <v>81</v>
      </c>
      <c r="F124" s="32">
        <f>IF(D124&lt;=0,0,1280)</f>
        <v>0</v>
      </c>
      <c r="G124" s="32">
        <f t="shared" si="20"/>
        <v>0</v>
      </c>
      <c r="H124" s="70">
        <f>ROUND(IF(D124&lt;=0,0,[30]input11!B26),4)</f>
        <v>0</v>
      </c>
      <c r="I124" s="34">
        <f t="shared" si="21"/>
        <v>0</v>
      </c>
      <c r="J124" s="35">
        <f t="shared" si="22"/>
        <v>0</v>
      </c>
    </row>
    <row r="125" spans="1:10" hidden="1" x14ac:dyDescent="0.5">
      <c r="A125" s="36"/>
      <c r="B125" s="62" t="s">
        <v>121</v>
      </c>
      <c r="D125" s="65">
        <v>0</v>
      </c>
      <c r="E125" s="73" t="s">
        <v>122</v>
      </c>
      <c r="F125" s="32">
        <f t="shared" si="23"/>
        <v>0</v>
      </c>
      <c r="G125" s="32">
        <f t="shared" si="20"/>
        <v>0</v>
      </c>
      <c r="H125" s="70">
        <f>ROUND(IF(D125&lt;=0,0,[30]input11!B26),4)</f>
        <v>0</v>
      </c>
      <c r="I125" s="34">
        <f t="shared" si="21"/>
        <v>0</v>
      </c>
      <c r="J125" s="35">
        <f t="shared" si="22"/>
        <v>0</v>
      </c>
    </row>
    <row r="126" spans="1:10" hidden="1" x14ac:dyDescent="0.5">
      <c r="A126" s="36"/>
      <c r="B126" s="62" t="s">
        <v>123</v>
      </c>
      <c r="D126" s="65">
        <v>0</v>
      </c>
      <c r="E126" s="73" t="s">
        <v>124</v>
      </c>
      <c r="F126" s="32">
        <f t="shared" si="23"/>
        <v>0</v>
      </c>
      <c r="G126" s="32">
        <f t="shared" si="20"/>
        <v>0</v>
      </c>
      <c r="H126" s="70">
        <f>ROUND(IF(D126&lt;=0,0,[30]input11!B26),4)</f>
        <v>0</v>
      </c>
      <c r="I126" s="34">
        <f t="shared" si="21"/>
        <v>0</v>
      </c>
      <c r="J126" s="35">
        <f t="shared" si="22"/>
        <v>0</v>
      </c>
    </row>
    <row r="127" spans="1:10" hidden="1" x14ac:dyDescent="0.5">
      <c r="A127" s="36"/>
      <c r="B127" s="62" t="s">
        <v>125</v>
      </c>
      <c r="D127" s="65">
        <v>0</v>
      </c>
      <c r="E127" s="73" t="s">
        <v>122</v>
      </c>
      <c r="F127" s="32">
        <f t="shared" si="23"/>
        <v>0</v>
      </c>
      <c r="G127" s="32">
        <f>ROUND(D127*F127,2)</f>
        <v>0</v>
      </c>
      <c r="H127" s="70">
        <f>ROUND(IF(D127&lt;=0,0,[30]input11!B26),4)</f>
        <v>0</v>
      </c>
      <c r="I127" s="34">
        <f t="shared" si="21"/>
        <v>0</v>
      </c>
      <c r="J127" s="35">
        <f t="shared" si="22"/>
        <v>0</v>
      </c>
    </row>
    <row r="128" spans="1:10" hidden="1" x14ac:dyDescent="0.5">
      <c r="A128" s="36"/>
      <c r="B128" s="62" t="s">
        <v>126</v>
      </c>
      <c r="D128" s="65">
        <v>0</v>
      </c>
      <c r="E128" s="73" t="s">
        <v>122</v>
      </c>
      <c r="F128" s="32">
        <f t="shared" si="23"/>
        <v>0</v>
      </c>
      <c r="G128" s="32">
        <f t="shared" si="20"/>
        <v>0</v>
      </c>
      <c r="H128" s="70">
        <f>ROUND(IF(D128&lt;=0,0,[30]input11!B26),4)</f>
        <v>0</v>
      </c>
      <c r="I128" s="34">
        <f t="shared" si="21"/>
        <v>0</v>
      </c>
      <c r="J128" s="35">
        <f t="shared" si="22"/>
        <v>0</v>
      </c>
    </row>
    <row r="129" spans="1:10" hidden="1" x14ac:dyDescent="0.5">
      <c r="A129" s="36"/>
      <c r="B129" s="62" t="s">
        <v>127</v>
      </c>
      <c r="D129" s="65">
        <v>0</v>
      </c>
      <c r="E129" s="73" t="s">
        <v>84</v>
      </c>
      <c r="F129" s="32">
        <f t="shared" si="23"/>
        <v>0</v>
      </c>
      <c r="G129" s="32">
        <f t="shared" si="20"/>
        <v>0</v>
      </c>
      <c r="H129" s="70">
        <f>ROUND(IF(D129&lt;=0,0,[30]input11!B26),4)</f>
        <v>0</v>
      </c>
      <c r="I129" s="34">
        <f t="shared" si="21"/>
        <v>0</v>
      </c>
      <c r="J129" s="35">
        <f t="shared" si="22"/>
        <v>0</v>
      </c>
    </row>
    <row r="130" spans="1:10" hidden="1" x14ac:dyDescent="0.5">
      <c r="A130" s="36"/>
      <c r="B130" s="142" t="s">
        <v>128</v>
      </c>
      <c r="C130" s="143"/>
      <c r="D130" s="65">
        <v>0</v>
      </c>
      <c r="E130" s="73" t="s">
        <v>81</v>
      </c>
      <c r="F130" s="32">
        <f>IF(D130&lt;=0,0,870)</f>
        <v>0</v>
      </c>
      <c r="G130" s="32">
        <f t="shared" si="20"/>
        <v>0</v>
      </c>
      <c r="H130" s="70">
        <f>ROUND(IF(D130&lt;=0,0,[30]input11!B26),4)</f>
        <v>0</v>
      </c>
      <c r="I130" s="34">
        <f t="shared" si="21"/>
        <v>0</v>
      </c>
      <c r="J130" s="35">
        <f t="shared" si="22"/>
        <v>0</v>
      </c>
    </row>
    <row r="131" spans="1:10" hidden="1" x14ac:dyDescent="0.5">
      <c r="A131" s="36"/>
      <c r="B131" s="62" t="s">
        <v>129</v>
      </c>
      <c r="C131" s="62"/>
      <c r="D131" s="65">
        <v>0</v>
      </c>
      <c r="E131" s="73" t="s">
        <v>84</v>
      </c>
      <c r="F131" s="32">
        <f t="shared" ref="F131:F132" si="24">IF(D131&lt;=0,0,)</f>
        <v>0</v>
      </c>
      <c r="G131" s="32">
        <f t="shared" si="20"/>
        <v>0</v>
      </c>
      <c r="H131" s="70">
        <f>ROUND(IF(D131&lt;=0,0,[30]input11!B26),4)</f>
        <v>0</v>
      </c>
      <c r="I131" s="34">
        <f t="shared" si="21"/>
        <v>0</v>
      </c>
      <c r="J131" s="35">
        <f t="shared" si="22"/>
        <v>0</v>
      </c>
    </row>
    <row r="132" spans="1:10" hidden="1" x14ac:dyDescent="0.5">
      <c r="A132" s="36"/>
      <c r="B132" s="62" t="s">
        <v>130</v>
      </c>
      <c r="C132" s="62"/>
      <c r="D132" s="65">
        <v>0</v>
      </c>
      <c r="E132" s="73" t="s">
        <v>84</v>
      </c>
      <c r="F132" s="32">
        <f t="shared" si="24"/>
        <v>0</v>
      </c>
      <c r="G132" s="32">
        <f t="shared" si="20"/>
        <v>0</v>
      </c>
      <c r="H132" s="70">
        <f>ROUND(IF(D132&lt;=0,0,[30]input11!B26),4)</f>
        <v>0</v>
      </c>
      <c r="I132" s="34">
        <f t="shared" si="21"/>
        <v>0</v>
      </c>
      <c r="J132" s="35">
        <f t="shared" si="22"/>
        <v>0</v>
      </c>
    </row>
    <row r="133" spans="1:10" x14ac:dyDescent="0.5">
      <c r="A133" s="36">
        <v>6</v>
      </c>
      <c r="B133" s="63" t="s">
        <v>131</v>
      </c>
      <c r="C133" s="62"/>
      <c r="D133" s="65"/>
      <c r="E133" s="74"/>
      <c r="F133" s="32"/>
      <c r="G133" s="32"/>
      <c r="H133" s="70"/>
      <c r="I133" s="34"/>
      <c r="J133" s="35"/>
    </row>
    <row r="134" spans="1:10" x14ac:dyDescent="0.5">
      <c r="A134" s="36"/>
      <c r="B134" s="62" t="s">
        <v>132</v>
      </c>
      <c r="C134" s="62"/>
      <c r="D134" s="30">
        <v>2</v>
      </c>
      <c r="E134" s="31" t="s">
        <v>133</v>
      </c>
      <c r="F134" s="32">
        <f>IF(D134&lt;=0,0,+'[30]unit cost1'!$N$493)</f>
        <v>14791.63</v>
      </c>
      <c r="G134" s="32">
        <f t="shared" si="20"/>
        <v>29583.26</v>
      </c>
      <c r="H134" s="33">
        <f>ROUND(IF(D134&lt;=0,0,[30]input11!B26),4)</f>
        <v>1.3848</v>
      </c>
      <c r="I134" s="34">
        <f t="shared" si="21"/>
        <v>20483.449224</v>
      </c>
      <c r="J134" s="35">
        <f t="shared" si="22"/>
        <v>40966.9</v>
      </c>
    </row>
    <row r="135" spans="1:10" x14ac:dyDescent="0.5">
      <c r="A135" s="36"/>
      <c r="B135" s="62" t="s">
        <v>134</v>
      </c>
      <c r="C135" s="62"/>
      <c r="D135" s="30">
        <v>0</v>
      </c>
      <c r="E135" s="74" t="s">
        <v>133</v>
      </c>
      <c r="F135" s="32">
        <f>IF(D135&lt;=0,0,+'[30]unit cost1'!$N$503)</f>
        <v>0</v>
      </c>
      <c r="G135" s="32">
        <f t="shared" si="20"/>
        <v>0</v>
      </c>
      <c r="H135" s="33">
        <f>ROUND(IF(D135&lt;=0,0,[30]input11!B26),4)</f>
        <v>0</v>
      </c>
      <c r="I135" s="34">
        <f t="shared" si="21"/>
        <v>0</v>
      </c>
      <c r="J135" s="35">
        <f t="shared" si="22"/>
        <v>0</v>
      </c>
    </row>
    <row r="136" spans="1:10" x14ac:dyDescent="0.5">
      <c r="A136" s="36"/>
      <c r="B136" s="62" t="s">
        <v>135</v>
      </c>
      <c r="C136" s="62"/>
      <c r="D136" s="30">
        <v>0</v>
      </c>
      <c r="E136" s="31" t="s">
        <v>133</v>
      </c>
      <c r="F136" s="32">
        <f>IF(D136&lt;=0,0,+'[30]unit cost1'!$N$513)</f>
        <v>0</v>
      </c>
      <c r="G136" s="32">
        <f t="shared" si="20"/>
        <v>0</v>
      </c>
      <c r="H136" s="33">
        <f>ROUND(IF(D136&lt;=0,0,[30]input11!B26),4)</f>
        <v>0</v>
      </c>
      <c r="I136" s="34">
        <f t="shared" si="21"/>
        <v>0</v>
      </c>
      <c r="J136" s="35">
        <f t="shared" si="22"/>
        <v>0</v>
      </c>
    </row>
    <row r="137" spans="1:10" x14ac:dyDescent="0.5">
      <c r="A137" s="36"/>
      <c r="B137" s="62" t="s">
        <v>136</v>
      </c>
      <c r="C137" s="62"/>
      <c r="D137" s="30">
        <v>0</v>
      </c>
      <c r="E137" s="74" t="s">
        <v>133</v>
      </c>
      <c r="F137" s="32">
        <f>IF(D137&lt;=0,0,+'[30]unit cost1'!$N$523)</f>
        <v>0</v>
      </c>
      <c r="G137" s="32">
        <f t="shared" si="20"/>
        <v>0</v>
      </c>
      <c r="H137" s="33">
        <f>ROUND(IF(D137&lt;=0,0,[30]input11!B26),4)</f>
        <v>0</v>
      </c>
      <c r="I137" s="34">
        <f t="shared" si="21"/>
        <v>0</v>
      </c>
      <c r="J137" s="35">
        <f t="shared" si="22"/>
        <v>0</v>
      </c>
    </row>
    <row r="138" spans="1:10" x14ac:dyDescent="0.5">
      <c r="A138" s="36"/>
      <c r="B138" s="62" t="s">
        <v>137</v>
      </c>
      <c r="C138" s="62"/>
      <c r="D138" s="30">
        <f>D134</f>
        <v>2</v>
      </c>
      <c r="E138" s="74" t="s">
        <v>138</v>
      </c>
      <c r="F138" s="32">
        <f>IF(D138&lt;=0,0,+'[30]unit cost1'!$H$39)</f>
        <v>2200</v>
      </c>
      <c r="G138" s="32">
        <f t="shared" si="20"/>
        <v>4400</v>
      </c>
      <c r="H138" s="33">
        <f>ROUND(IF(D138&lt;=0,0,[30]input11!B26),4)</f>
        <v>1.3848</v>
      </c>
      <c r="I138" s="34">
        <f t="shared" si="21"/>
        <v>3046.56</v>
      </c>
      <c r="J138" s="35">
        <f t="shared" si="22"/>
        <v>6093.12</v>
      </c>
    </row>
    <row r="139" spans="1:10" x14ac:dyDescent="0.5">
      <c r="A139" s="36"/>
      <c r="B139" s="62" t="s">
        <v>139</v>
      </c>
      <c r="C139" s="62"/>
      <c r="D139" s="30">
        <f>D135</f>
        <v>0</v>
      </c>
      <c r="E139" s="74" t="s">
        <v>138</v>
      </c>
      <c r="F139" s="32">
        <f>IF(D139&lt;=0,0,+'[30]unit cost1'!$H$40)</f>
        <v>0</v>
      </c>
      <c r="G139" s="32">
        <f t="shared" si="20"/>
        <v>0</v>
      </c>
      <c r="H139" s="61">
        <f>ROUND(IF(D139&lt;=0,0,[30]input11!B26),4)</f>
        <v>0</v>
      </c>
      <c r="I139" s="34">
        <f t="shared" si="21"/>
        <v>0</v>
      </c>
      <c r="J139" s="35">
        <f t="shared" si="22"/>
        <v>0</v>
      </c>
    </row>
    <row r="140" spans="1:10" x14ac:dyDescent="0.5">
      <c r="A140" s="36"/>
      <c r="B140" s="62" t="s">
        <v>140</v>
      </c>
      <c r="C140" s="62"/>
      <c r="D140" s="30">
        <f>D136</f>
        <v>0</v>
      </c>
      <c r="E140" s="74" t="s">
        <v>138</v>
      </c>
      <c r="F140" s="32">
        <f>IF(D140&lt;=0,0,+'[30]unit cost1'!$H$41)</f>
        <v>0</v>
      </c>
      <c r="G140" s="32">
        <f t="shared" si="20"/>
        <v>0</v>
      </c>
      <c r="H140" s="61">
        <f>ROUND(IF(D140&lt;=0,0,[30]input11!B26),4)</f>
        <v>0</v>
      </c>
      <c r="I140" s="34">
        <f t="shared" si="21"/>
        <v>0</v>
      </c>
      <c r="J140" s="35">
        <f t="shared" si="22"/>
        <v>0</v>
      </c>
    </row>
    <row r="141" spans="1:10" x14ac:dyDescent="0.5">
      <c r="A141" s="36"/>
      <c r="B141" s="62" t="s">
        <v>141</v>
      </c>
      <c r="C141" s="75"/>
      <c r="D141" s="30">
        <f>D137</f>
        <v>0</v>
      </c>
      <c r="E141" s="74" t="s">
        <v>138</v>
      </c>
      <c r="F141" s="32">
        <f>IF(D141&lt;=0,0,+'[30]unit cost1'!$H$42)</f>
        <v>0</v>
      </c>
      <c r="G141" s="32">
        <f t="shared" si="20"/>
        <v>0</v>
      </c>
      <c r="H141" s="61">
        <f>ROUND(IF(D141&lt;=0,0,[30]input11!B26),4)</f>
        <v>0</v>
      </c>
      <c r="I141" s="34">
        <f t="shared" si="21"/>
        <v>0</v>
      </c>
      <c r="J141" s="35">
        <f t="shared" si="22"/>
        <v>0</v>
      </c>
    </row>
    <row r="142" spans="1:10" x14ac:dyDescent="0.5">
      <c r="A142" s="36">
        <v>7</v>
      </c>
      <c r="B142" s="63" t="s">
        <v>142</v>
      </c>
      <c r="C142" s="62"/>
      <c r="D142" s="30"/>
      <c r="E142" s="74"/>
      <c r="F142" s="32"/>
      <c r="G142" s="32"/>
      <c r="H142" s="70"/>
      <c r="I142" s="34"/>
      <c r="J142" s="35"/>
    </row>
    <row r="143" spans="1:10" x14ac:dyDescent="0.5">
      <c r="A143" s="36"/>
      <c r="B143" s="62" t="s">
        <v>143</v>
      </c>
      <c r="C143" s="62"/>
      <c r="D143" s="30">
        <v>0</v>
      </c>
      <c r="E143" s="31" t="s">
        <v>13</v>
      </c>
      <c r="F143" s="32">
        <f>IF(D143&lt;=0,0,+'[30]unit cost1'!$N$410+'[30]unit cost1'!$N$416)</f>
        <v>0</v>
      </c>
      <c r="G143" s="32">
        <f t="shared" si="20"/>
        <v>0</v>
      </c>
      <c r="H143" s="33">
        <f>ROUND(IF(D143&lt;=0,0,[30]input11!B26),4)</f>
        <v>0</v>
      </c>
      <c r="I143" s="34">
        <f t="shared" si="21"/>
        <v>0</v>
      </c>
      <c r="J143" s="35">
        <f t="shared" si="22"/>
        <v>0</v>
      </c>
    </row>
    <row r="144" spans="1:10" x14ac:dyDescent="0.5">
      <c r="A144" s="36">
        <v>8</v>
      </c>
      <c r="B144" s="63" t="s">
        <v>144</v>
      </c>
      <c r="C144" s="62"/>
      <c r="D144" s="30"/>
      <c r="E144" s="74"/>
      <c r="F144" s="32"/>
      <c r="G144" s="32"/>
      <c r="H144" s="70"/>
      <c r="I144" s="34"/>
      <c r="J144" s="35"/>
    </row>
    <row r="145" spans="1:10" x14ac:dyDescent="0.5">
      <c r="A145" s="36"/>
      <c r="B145" s="62" t="s">
        <v>145</v>
      </c>
      <c r="C145" s="62"/>
      <c r="D145" s="30">
        <v>12</v>
      </c>
      <c r="E145" s="31" t="s">
        <v>13</v>
      </c>
      <c r="F145" s="32">
        <f>IF(D145&lt;=0,0,+'[30]unit cost1'!$N$290)</f>
        <v>624.70123469999999</v>
      </c>
      <c r="G145" s="32">
        <f>ROUND(D145*F145,2)</f>
        <v>7496.41</v>
      </c>
      <c r="H145" s="33">
        <f>ROUND(IF(D145&lt;=0,0,[30]input11!B26),4)</f>
        <v>1.3848</v>
      </c>
      <c r="I145" s="34">
        <f t="shared" si="21"/>
        <v>865.08626981255998</v>
      </c>
      <c r="J145" s="35">
        <f t="shared" si="22"/>
        <v>10381.040000000001</v>
      </c>
    </row>
    <row r="146" spans="1:10" x14ac:dyDescent="0.5">
      <c r="A146" s="36"/>
      <c r="B146" s="142" t="s">
        <v>146</v>
      </c>
      <c r="C146" s="143"/>
      <c r="D146" s="30">
        <v>0</v>
      </c>
      <c r="E146" s="31" t="s">
        <v>48</v>
      </c>
      <c r="F146" s="32">
        <f>IF(D146&lt;=0,0,+'[30]unit cost1'!$N$311)</f>
        <v>0</v>
      </c>
      <c r="G146" s="32">
        <f t="shared" ref="G146:G148" si="25">ROUND(D146*F146,2)</f>
        <v>0</v>
      </c>
      <c r="H146" s="33">
        <f>ROUND(IF(D146&lt;=0,0,[30]input11!B26),4)</f>
        <v>0</v>
      </c>
      <c r="I146" s="34">
        <f t="shared" si="21"/>
        <v>0</v>
      </c>
      <c r="J146" s="35">
        <f t="shared" si="22"/>
        <v>0</v>
      </c>
    </row>
    <row r="147" spans="1:10" x14ac:dyDescent="0.5">
      <c r="A147" s="36"/>
      <c r="B147" s="142" t="s">
        <v>147</v>
      </c>
      <c r="C147" s="143"/>
      <c r="D147" s="30">
        <v>0</v>
      </c>
      <c r="E147" s="31" t="s">
        <v>48</v>
      </c>
      <c r="F147" s="32">
        <f>IF(D147&lt;=0,0,+'[30]unit cost1'!$N$328)</f>
        <v>0</v>
      </c>
      <c r="G147" s="32">
        <f t="shared" si="25"/>
        <v>0</v>
      </c>
      <c r="H147" s="33">
        <f>ROUND(IF(D147&lt;=0,0,[30]input11!B26),4)</f>
        <v>0</v>
      </c>
      <c r="I147" s="34">
        <f>F147*H147</f>
        <v>0</v>
      </c>
      <c r="J147" s="35">
        <f>ROUND(D147*I147,2)</f>
        <v>0</v>
      </c>
    </row>
    <row r="148" spans="1:10" x14ac:dyDescent="0.5">
      <c r="A148" s="36"/>
      <c r="B148" s="142" t="s">
        <v>148</v>
      </c>
      <c r="C148" s="143"/>
      <c r="D148" s="30">
        <v>7</v>
      </c>
      <c r="E148" s="31" t="s">
        <v>48</v>
      </c>
      <c r="F148" s="32">
        <f>IF(D148&lt;=0,0,+'[30]unit cost1'!$N$345)</f>
        <v>2312.9060762999998</v>
      </c>
      <c r="G148" s="32">
        <f t="shared" si="25"/>
        <v>16190.34</v>
      </c>
      <c r="H148" s="33">
        <f>ROUND(IF(D148&lt;=0,0,[30]input11!B26),4)</f>
        <v>1.3848</v>
      </c>
      <c r="I148" s="34">
        <f>F148*H148</f>
        <v>3202.9123344602399</v>
      </c>
      <c r="J148" s="35">
        <f>ROUND(D148*I148,2)</f>
        <v>22420.39</v>
      </c>
    </row>
    <row r="149" spans="1:10" x14ac:dyDescent="0.5">
      <c r="A149" s="39"/>
      <c r="B149" s="144" t="s">
        <v>32</v>
      </c>
      <c r="C149" s="145"/>
      <c r="D149" s="66"/>
      <c r="E149" s="41"/>
      <c r="F149" s="42"/>
      <c r="G149" s="42"/>
      <c r="H149" s="71"/>
      <c r="I149" s="44"/>
      <c r="J149" s="45">
        <f>SUM(J116:J148)</f>
        <v>931615.50000000012</v>
      </c>
    </row>
    <row r="150" spans="1:10" x14ac:dyDescent="0.5">
      <c r="A150" s="36"/>
      <c r="B150" s="146" t="s">
        <v>33</v>
      </c>
      <c r="C150" s="147"/>
      <c r="D150" s="68"/>
      <c r="E150" s="28"/>
      <c r="F150" s="77"/>
      <c r="G150" s="77"/>
      <c r="H150" s="78"/>
      <c r="I150" s="79"/>
      <c r="J150" s="50">
        <f>J149</f>
        <v>931615.50000000012</v>
      </c>
    </row>
    <row r="151" spans="1:10" x14ac:dyDescent="0.5">
      <c r="A151" s="36">
        <v>9</v>
      </c>
      <c r="B151" s="63" t="s">
        <v>149</v>
      </c>
      <c r="C151" s="62"/>
      <c r="D151" s="65"/>
      <c r="E151" s="80"/>
      <c r="F151" s="32"/>
      <c r="G151" s="32"/>
      <c r="H151" s="70"/>
      <c r="I151" s="34"/>
      <c r="J151" s="35"/>
    </row>
    <row r="152" spans="1:10" x14ac:dyDescent="0.5">
      <c r="A152" s="36"/>
      <c r="B152" s="62" t="s">
        <v>150</v>
      </c>
      <c r="C152" s="62"/>
      <c r="D152" s="30">
        <v>0</v>
      </c>
      <c r="E152" s="80" t="s">
        <v>151</v>
      </c>
      <c r="F152" s="32">
        <f>IF(D152&lt;=0,0,+'[30]unit cost1'!$N$646)</f>
        <v>0</v>
      </c>
      <c r="G152" s="32">
        <f>ROUND(D152*F152,2)</f>
        <v>0</v>
      </c>
      <c r="H152" s="70">
        <f>ROUND(IF(D152&lt;=0,0,[30]input11!B26),4)</f>
        <v>0</v>
      </c>
      <c r="I152" s="34">
        <f>F152*H152</f>
        <v>0</v>
      </c>
      <c r="J152" s="35">
        <f t="shared" ref="J152:J165" si="26">ROUND(D152*I152,2)</f>
        <v>0</v>
      </c>
    </row>
    <row r="153" spans="1:10" x14ac:dyDescent="0.5">
      <c r="A153" s="36"/>
      <c r="B153" s="62" t="s">
        <v>152</v>
      </c>
      <c r="C153" s="62"/>
      <c r="D153" s="30">
        <v>0</v>
      </c>
      <c r="E153" s="80" t="s">
        <v>153</v>
      </c>
      <c r="F153" s="32">
        <f>IF(D153&lt;=0,0,+'[30]unit cost1'!$N$696)</f>
        <v>0</v>
      </c>
      <c r="G153" s="32">
        <f t="shared" ref="G153:G165" si="27">ROUND(D153*F153,2)</f>
        <v>0</v>
      </c>
      <c r="H153" s="70">
        <f>ROUND(IF(D153&lt;=0,0,[30]input11!B26),4)</f>
        <v>0</v>
      </c>
      <c r="I153" s="34">
        <f t="shared" ref="I153:I165" si="28">F153*H153</f>
        <v>0</v>
      </c>
      <c r="J153" s="35">
        <f t="shared" si="26"/>
        <v>0</v>
      </c>
    </row>
    <row r="154" spans="1:10" hidden="1" x14ac:dyDescent="0.5">
      <c r="A154" s="36"/>
      <c r="B154" s="81" t="s">
        <v>154</v>
      </c>
      <c r="C154" s="62"/>
      <c r="D154" s="65">
        <v>0</v>
      </c>
      <c r="E154" s="80" t="s">
        <v>81</v>
      </c>
      <c r="F154" s="32">
        <f>IF(D154&lt;=0,0,+'[30]unit cost1'!$N$649)</f>
        <v>0</v>
      </c>
      <c r="G154" s="32">
        <f t="shared" si="27"/>
        <v>0</v>
      </c>
      <c r="H154" s="70">
        <f>ROUND(IF(D154&lt;=0,0,[30]input11!B26),4)</f>
        <v>0</v>
      </c>
      <c r="I154" s="34">
        <f t="shared" si="28"/>
        <v>0</v>
      </c>
      <c r="J154" s="35">
        <f t="shared" si="26"/>
        <v>0</v>
      </c>
    </row>
    <row r="155" spans="1:10" hidden="1" x14ac:dyDescent="0.5">
      <c r="A155" s="36"/>
      <c r="B155" s="62" t="s">
        <v>155</v>
      </c>
      <c r="C155" s="62"/>
      <c r="D155" s="65">
        <v>0</v>
      </c>
      <c r="E155" s="80" t="s">
        <v>81</v>
      </c>
      <c r="F155" s="32">
        <f>IF(D155&lt;=0,0,+'[30]unit cost1'!$N$650)</f>
        <v>0</v>
      </c>
      <c r="G155" s="32">
        <f t="shared" si="27"/>
        <v>0</v>
      </c>
      <c r="H155" s="70">
        <f>ROUND(IF(D155&lt;=0,0,[30]input11!B26),4)</f>
        <v>0</v>
      </c>
      <c r="I155" s="34">
        <f t="shared" si="28"/>
        <v>0</v>
      </c>
      <c r="J155" s="35">
        <f t="shared" si="26"/>
        <v>0</v>
      </c>
    </row>
    <row r="156" spans="1:10" x14ac:dyDescent="0.5">
      <c r="A156" s="36"/>
      <c r="B156" s="62" t="s">
        <v>156</v>
      </c>
      <c r="C156" s="62"/>
      <c r="D156" s="30">
        <v>0</v>
      </c>
      <c r="E156" s="80" t="s">
        <v>84</v>
      </c>
      <c r="F156" s="32">
        <f>IF(D156&lt;=0,0,+'[30]unit cost1'!$N$648)</f>
        <v>0</v>
      </c>
      <c r="G156" s="32">
        <f t="shared" si="27"/>
        <v>0</v>
      </c>
      <c r="H156" s="70">
        <f>ROUND(IF(D156&lt;=0,0,[30]input11!B26),4)</f>
        <v>0</v>
      </c>
      <c r="I156" s="34">
        <f t="shared" si="28"/>
        <v>0</v>
      </c>
      <c r="J156" s="35">
        <f t="shared" si="26"/>
        <v>0</v>
      </c>
    </row>
    <row r="157" spans="1:10" hidden="1" x14ac:dyDescent="0.5">
      <c r="A157" s="36"/>
      <c r="B157" s="62" t="s">
        <v>157</v>
      </c>
      <c r="C157" s="62"/>
      <c r="D157" s="65">
        <v>0</v>
      </c>
      <c r="E157" s="80" t="s">
        <v>81</v>
      </c>
      <c r="F157" s="32">
        <f>IF(D157&lt;=0,0,+'[30]unit cost1'!$N$651)</f>
        <v>0</v>
      </c>
      <c r="G157" s="32">
        <f t="shared" si="27"/>
        <v>0</v>
      </c>
      <c r="H157" s="70">
        <f>ROUND(IF(D157&lt;=0,0,[30]input11!B26),4)</f>
        <v>0</v>
      </c>
      <c r="I157" s="34">
        <f t="shared" si="28"/>
        <v>0</v>
      </c>
      <c r="J157" s="35">
        <f t="shared" si="26"/>
        <v>0</v>
      </c>
    </row>
    <row r="158" spans="1:10" hidden="1" x14ac:dyDescent="0.5">
      <c r="A158" s="36"/>
      <c r="B158" s="62" t="s">
        <v>158</v>
      </c>
      <c r="C158" s="62"/>
      <c r="D158" s="65">
        <v>0</v>
      </c>
      <c r="E158" s="80" t="s">
        <v>81</v>
      </c>
      <c r="F158" s="32">
        <f>IF(D158&lt;=0,0,+'[30]unit cost1'!$N$652)</f>
        <v>0</v>
      </c>
      <c r="G158" s="32">
        <f t="shared" si="27"/>
        <v>0</v>
      </c>
      <c r="H158" s="70">
        <f>ROUND(IF(D158&lt;=0,0,[30]input11!B26),4)</f>
        <v>0</v>
      </c>
      <c r="I158" s="34">
        <f t="shared" si="28"/>
        <v>0</v>
      </c>
      <c r="J158" s="35">
        <f t="shared" si="26"/>
        <v>0</v>
      </c>
    </row>
    <row r="159" spans="1:10" hidden="1" x14ac:dyDescent="0.5">
      <c r="A159" s="36"/>
      <c r="B159" s="62" t="s">
        <v>159</v>
      </c>
      <c r="C159" s="62"/>
      <c r="D159" s="65">
        <v>0</v>
      </c>
      <c r="E159" s="80" t="s">
        <v>84</v>
      </c>
      <c r="F159" s="32">
        <f>IF(D159&lt;=0,0,+'[30]unit cost1'!$N$653)</f>
        <v>0</v>
      </c>
      <c r="G159" s="32">
        <f t="shared" si="27"/>
        <v>0</v>
      </c>
      <c r="H159" s="70">
        <f>ROUND(IF(D159&lt;=0,0,[30]input11!B26),4)</f>
        <v>0</v>
      </c>
      <c r="I159" s="34">
        <f t="shared" si="28"/>
        <v>0</v>
      </c>
      <c r="J159" s="35">
        <f t="shared" si="26"/>
        <v>0</v>
      </c>
    </row>
    <row r="160" spans="1:10" hidden="1" x14ac:dyDescent="0.5">
      <c r="A160" s="36"/>
      <c r="B160" s="62" t="s">
        <v>160</v>
      </c>
      <c r="C160" s="62"/>
      <c r="D160" s="65">
        <v>0</v>
      </c>
      <c r="E160" s="80" t="s">
        <v>133</v>
      </c>
      <c r="F160" s="32">
        <f>IF(D160&lt;=0,0,+'[30]unit cost1'!$N$654)</f>
        <v>0</v>
      </c>
      <c r="G160" s="32">
        <f t="shared" si="27"/>
        <v>0</v>
      </c>
      <c r="H160" s="70">
        <f>ROUND(IF(D160&lt;=0,0,[30]input11!B26),4)</f>
        <v>0</v>
      </c>
      <c r="I160" s="34">
        <f t="shared" si="28"/>
        <v>0</v>
      </c>
      <c r="J160" s="35">
        <f t="shared" si="26"/>
        <v>0</v>
      </c>
    </row>
    <row r="161" spans="1:10" hidden="1" x14ac:dyDescent="0.5">
      <c r="A161" s="36"/>
      <c r="B161" s="62" t="s">
        <v>161</v>
      </c>
      <c r="C161" s="62"/>
      <c r="D161" s="65">
        <v>0</v>
      </c>
      <c r="E161" s="80" t="s">
        <v>151</v>
      </c>
      <c r="F161" s="32">
        <f>IF(D161&lt;=0,0,+'[30]unit cost1'!$N$655)</f>
        <v>0</v>
      </c>
      <c r="G161" s="32">
        <f t="shared" si="27"/>
        <v>0</v>
      </c>
      <c r="H161" s="70">
        <f>ROUND(IF(D161&lt;=0,0,[30]input11!B26),4)</f>
        <v>0</v>
      </c>
      <c r="I161" s="34">
        <f t="shared" si="28"/>
        <v>0</v>
      </c>
      <c r="J161" s="35">
        <f t="shared" si="26"/>
        <v>0</v>
      </c>
    </row>
    <row r="162" spans="1:10" hidden="1" x14ac:dyDescent="0.5">
      <c r="A162" s="36"/>
      <c r="B162" s="62" t="s">
        <v>162</v>
      </c>
      <c r="C162" s="62"/>
      <c r="D162" s="65">
        <v>0</v>
      </c>
      <c r="E162" s="80" t="s">
        <v>84</v>
      </c>
      <c r="F162" s="32">
        <f>IF(D162&lt;=0,0,+'[30]unit cost1'!$N$668)</f>
        <v>0</v>
      </c>
      <c r="G162" s="32">
        <f t="shared" si="27"/>
        <v>0</v>
      </c>
      <c r="H162" s="70">
        <f>ROUND(IF(D162&lt;=0,0,[30]input11!B26),4)</f>
        <v>0</v>
      </c>
      <c r="I162" s="34">
        <f t="shared" si="28"/>
        <v>0</v>
      </c>
      <c r="J162" s="35">
        <f t="shared" si="26"/>
        <v>0</v>
      </c>
    </row>
    <row r="163" spans="1:10" hidden="1" x14ac:dyDescent="0.5">
      <c r="A163" s="36"/>
      <c r="B163" s="62" t="s">
        <v>163</v>
      </c>
      <c r="C163" s="62"/>
      <c r="D163" s="65">
        <v>0</v>
      </c>
      <c r="E163" s="80" t="s">
        <v>84</v>
      </c>
      <c r="F163" s="32">
        <f>IF(D163&lt;=0,0,+'[30]unit cost1'!$N$673)</f>
        <v>0</v>
      </c>
      <c r="G163" s="32">
        <f t="shared" si="27"/>
        <v>0</v>
      </c>
      <c r="H163" s="70">
        <f>ROUND(IF(D163&lt;=0,0,[30]input11!B26),4)</f>
        <v>0</v>
      </c>
      <c r="I163" s="34">
        <f t="shared" si="28"/>
        <v>0</v>
      </c>
      <c r="J163" s="35">
        <f t="shared" si="26"/>
        <v>0</v>
      </c>
    </row>
    <row r="164" spans="1:10" hidden="1" x14ac:dyDescent="0.5">
      <c r="A164" s="36"/>
      <c r="B164" s="62" t="s">
        <v>164</v>
      </c>
      <c r="C164" s="62"/>
      <c r="D164" s="65">
        <v>0</v>
      </c>
      <c r="E164" s="80" t="s">
        <v>84</v>
      </c>
      <c r="F164" s="32">
        <f>IF(D164&lt;=0,0,+'[30]unit cost1'!$N$671+'[30]unit cost1'!$N$672)</f>
        <v>0</v>
      </c>
      <c r="G164" s="32">
        <f t="shared" si="27"/>
        <v>0</v>
      </c>
      <c r="H164" s="70">
        <f>ROUND(IF(D164&lt;=0,0,[30]input11!B26),4)</f>
        <v>0</v>
      </c>
      <c r="I164" s="34">
        <f t="shared" si="28"/>
        <v>0</v>
      </c>
      <c r="J164" s="35">
        <f t="shared" si="26"/>
        <v>0</v>
      </c>
    </row>
    <row r="165" spans="1:10" x14ac:dyDescent="0.5">
      <c r="A165" s="39">
        <v>10</v>
      </c>
      <c r="B165" s="82" t="s">
        <v>165</v>
      </c>
      <c r="C165" s="83"/>
      <c r="D165" s="84">
        <v>2</v>
      </c>
      <c r="E165" s="85" t="s">
        <v>166</v>
      </c>
      <c r="F165" s="86">
        <v>0</v>
      </c>
      <c r="G165" s="87">
        <f t="shared" si="27"/>
        <v>0</v>
      </c>
      <c r="H165" s="88">
        <v>0</v>
      </c>
      <c r="I165" s="34">
        <f t="shared" si="28"/>
        <v>0</v>
      </c>
      <c r="J165" s="35">
        <f t="shared" si="26"/>
        <v>0</v>
      </c>
    </row>
    <row r="166" spans="1:10" x14ac:dyDescent="0.5">
      <c r="A166" s="89"/>
      <c r="B166" s="90"/>
      <c r="C166" s="1" t="s">
        <v>167</v>
      </c>
      <c r="F166" s="1" t="s">
        <v>168</v>
      </c>
      <c r="G166" s="91">
        <f>SUM(G12:G156)</f>
        <v>672745.39</v>
      </c>
      <c r="H166" s="134" t="s">
        <v>9</v>
      </c>
      <c r="I166" s="135"/>
      <c r="J166" s="92">
        <f>SUM(J150:J165)</f>
        <v>931615.50000000012</v>
      </c>
    </row>
    <row r="167" spans="1:10" x14ac:dyDescent="0.5">
      <c r="C167" s="1" t="s">
        <v>169</v>
      </c>
      <c r="F167" s="1" t="s">
        <v>168</v>
      </c>
      <c r="G167" s="93">
        <f>[30]input11!B26</f>
        <v>1.3848</v>
      </c>
      <c r="H167" s="136" t="s">
        <v>170</v>
      </c>
      <c r="I167" s="137"/>
      <c r="J167" s="94">
        <f>IF($J$166&lt;10000000,ROUNDDOWN($J$166,-3),ROUNDDOWN($J$166,-3))</f>
        <v>931000</v>
      </c>
    </row>
    <row r="168" spans="1:10" x14ac:dyDescent="0.5">
      <c r="C168" s="138" t="s">
        <v>171</v>
      </c>
      <c r="D168" s="138"/>
      <c r="E168" s="138"/>
      <c r="F168" s="138"/>
      <c r="G168" s="76" t="s">
        <v>172</v>
      </c>
      <c r="H168" s="139" t="str">
        <f xml:space="preserve"> "("&amp;BAHTTEXT($J$167)&amp;")"</f>
        <v>(เก้าแสนสามหมื่นหนึ่งพันบาทถ้วน)</v>
      </c>
      <c r="I168" s="139"/>
      <c r="J168" s="139"/>
    </row>
    <row r="169" spans="1:10" x14ac:dyDescent="0.5">
      <c r="B169" s="140" t="s">
        <v>173</v>
      </c>
      <c r="C169" s="140"/>
      <c r="D169" s="3"/>
      <c r="E169" s="3"/>
      <c r="F169" s="3"/>
      <c r="G169" s="1"/>
      <c r="H169" s="1"/>
      <c r="I169" s="1"/>
      <c r="J169" s="1"/>
    </row>
    <row r="170" spans="1:10" x14ac:dyDescent="0.5">
      <c r="B170" s="138"/>
      <c r="C170" s="138"/>
      <c r="D170" s="131"/>
      <c r="E170" s="131"/>
      <c r="F170" s="131"/>
      <c r="H170" s="141"/>
      <c r="I170" s="141"/>
    </row>
    <row r="171" spans="1:10" x14ac:dyDescent="0.5">
      <c r="D171" s="128"/>
      <c r="E171" s="128"/>
      <c r="F171" s="128"/>
      <c r="H171" s="133"/>
      <c r="I171" s="133"/>
    </row>
    <row r="172" spans="1:10" ht="21" customHeight="1" x14ac:dyDescent="0.5">
      <c r="D172" s="128"/>
      <c r="E172" s="128"/>
      <c r="F172" s="128"/>
      <c r="G172" s="133"/>
      <c r="H172" s="133"/>
      <c r="I172" s="133"/>
      <c r="J172" s="133"/>
    </row>
    <row r="173" spans="1:10" ht="21" customHeight="1" x14ac:dyDescent="0.5">
      <c r="D173" s="80"/>
      <c r="E173" s="80"/>
      <c r="F173" s="80"/>
      <c r="G173" s="95"/>
      <c r="H173" s="133"/>
      <c r="I173" s="133"/>
      <c r="J173" s="95"/>
    </row>
    <row r="174" spans="1:10" x14ac:dyDescent="0.5">
      <c r="D174" s="80"/>
      <c r="E174" s="80"/>
      <c r="F174" s="80"/>
      <c r="H174" s="133"/>
      <c r="I174" s="133"/>
    </row>
    <row r="175" spans="1:10" x14ac:dyDescent="0.5">
      <c r="D175" s="130"/>
      <c r="E175" s="130"/>
      <c r="F175" s="130"/>
      <c r="H175" s="131"/>
      <c r="I175" s="131"/>
    </row>
    <row r="176" spans="1:10" x14ac:dyDescent="0.5">
      <c r="D176" s="132"/>
      <c r="E176" s="132"/>
      <c r="F176" s="132"/>
      <c r="H176" s="128"/>
      <c r="I176" s="128"/>
    </row>
    <row r="177" spans="4:10" ht="21.75" customHeight="1" x14ac:dyDescent="0.5">
      <c r="D177" s="128"/>
      <c r="E177" s="128"/>
      <c r="F177" s="128"/>
      <c r="G177" s="128"/>
      <c r="H177" s="128"/>
      <c r="I177" s="128"/>
      <c r="J177" s="128"/>
    </row>
    <row r="178" spans="4:10" hidden="1" x14ac:dyDescent="0.5">
      <c r="D178" s="128">
        <f>[30]input11!I87</f>
        <v>0</v>
      </c>
      <c r="E178" s="128"/>
      <c r="F178" s="128"/>
      <c r="G178" s="129"/>
      <c r="H178" s="129"/>
      <c r="I178" s="129"/>
      <c r="J178" s="129"/>
    </row>
    <row r="179" spans="4:10" x14ac:dyDescent="0.5">
      <c r="G179" s="128"/>
      <c r="H179" s="128"/>
      <c r="I179" s="128"/>
      <c r="J179" s="128"/>
    </row>
  </sheetData>
  <mergeCells count="58">
    <mergeCell ref="D5:E5"/>
    <mergeCell ref="A1:J1"/>
    <mergeCell ref="B2:C2"/>
    <mergeCell ref="D2:I2"/>
    <mergeCell ref="D3:E3"/>
    <mergeCell ref="F3:J3"/>
    <mergeCell ref="A9:A10"/>
    <mergeCell ref="B9:C10"/>
    <mergeCell ref="D9:D10"/>
    <mergeCell ref="E9:E10"/>
    <mergeCell ref="F9:F10"/>
    <mergeCell ref="B75:C75"/>
    <mergeCell ref="H9:H10"/>
    <mergeCell ref="J9:J10"/>
    <mergeCell ref="B18:C18"/>
    <mergeCell ref="B30:C30"/>
    <mergeCell ref="B31:C31"/>
    <mergeCell ref="B39:C39"/>
    <mergeCell ref="G9:G10"/>
    <mergeCell ref="B42:C42"/>
    <mergeCell ref="B46:C46"/>
    <mergeCell ref="B54:C54"/>
    <mergeCell ref="B55:C55"/>
    <mergeCell ref="B58:C58"/>
    <mergeCell ref="B150:C150"/>
    <mergeCell ref="B76:C76"/>
    <mergeCell ref="B95:C95"/>
    <mergeCell ref="B96:C96"/>
    <mergeCell ref="B115:C115"/>
    <mergeCell ref="B116:C116"/>
    <mergeCell ref="B130:C130"/>
    <mergeCell ref="B146:C146"/>
    <mergeCell ref="B147:C147"/>
    <mergeCell ref="B148:C148"/>
    <mergeCell ref="B149:C149"/>
    <mergeCell ref="H174:I174"/>
    <mergeCell ref="H166:I166"/>
    <mergeCell ref="H167:I167"/>
    <mergeCell ref="C168:F168"/>
    <mergeCell ref="H168:J168"/>
    <mergeCell ref="B169:C169"/>
    <mergeCell ref="B170:C170"/>
    <mergeCell ref="D170:F170"/>
    <mergeCell ref="H170:I170"/>
    <mergeCell ref="D171:F171"/>
    <mergeCell ref="H171:I171"/>
    <mergeCell ref="D172:F172"/>
    <mergeCell ref="G172:J172"/>
    <mergeCell ref="H173:I173"/>
    <mergeCell ref="D178:F178"/>
    <mergeCell ref="G178:J178"/>
    <mergeCell ref="G179:J179"/>
    <mergeCell ref="D175:F175"/>
    <mergeCell ref="H175:I175"/>
    <mergeCell ref="D176:F176"/>
    <mergeCell ref="H176:I176"/>
    <mergeCell ref="D177:F177"/>
    <mergeCell ref="G177:J177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93" orientation="landscape" blackAndWhite="1" r:id="rId1"/>
  <headerFooter alignWithMargins="0">
    <oddHeader>&amp;Rหน้าที่ &amp;P</oddHeader>
  </headerFooter>
  <rowBreaks count="4" manualBreakCount="4">
    <brk id="30" max="9" man="1"/>
    <brk id="54" max="9" man="1"/>
    <brk id="75" max="9" man="1"/>
    <brk id="149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3351C-28F8-4015-9656-D9FA3FB64D20}">
  <dimension ref="A1:J33"/>
  <sheetViews>
    <sheetView view="pageBreakPreview" topLeftCell="A16" zoomScaleNormal="100" zoomScaleSheetLayoutView="100" workbookViewId="0">
      <selection activeCell="L31" sqref="L31"/>
    </sheetView>
  </sheetViews>
  <sheetFormatPr defaultRowHeight="24" x14ac:dyDescent="0.55000000000000004"/>
  <cols>
    <col min="1" max="1" width="7.28515625" style="127" customWidth="1"/>
    <col min="2" max="2" width="30.85546875" style="99" customWidth="1"/>
    <col min="3" max="3" width="14.7109375" style="127" customWidth="1"/>
    <col min="4" max="4" width="10.7109375" style="99" customWidth="1"/>
    <col min="5" max="5" width="15.28515625" style="127" customWidth="1"/>
    <col min="6" max="6" width="20.140625" style="99" customWidth="1"/>
    <col min="7" max="7" width="5.7109375" style="99" customWidth="1"/>
    <col min="8" max="256" width="9.140625" style="99"/>
    <col min="257" max="257" width="7.28515625" style="99" customWidth="1"/>
    <col min="258" max="258" width="30.85546875" style="99" customWidth="1"/>
    <col min="259" max="259" width="14.7109375" style="99" customWidth="1"/>
    <col min="260" max="260" width="10.7109375" style="99" customWidth="1"/>
    <col min="261" max="261" width="15.28515625" style="99" customWidth="1"/>
    <col min="262" max="262" width="20.140625" style="99" customWidth="1"/>
    <col min="263" max="263" width="5.7109375" style="99" customWidth="1"/>
    <col min="264" max="512" width="9.140625" style="99"/>
    <col min="513" max="513" width="7.28515625" style="99" customWidth="1"/>
    <col min="514" max="514" width="30.85546875" style="99" customWidth="1"/>
    <col min="515" max="515" width="14.7109375" style="99" customWidth="1"/>
    <col min="516" max="516" width="10.7109375" style="99" customWidth="1"/>
    <col min="517" max="517" width="15.28515625" style="99" customWidth="1"/>
    <col min="518" max="518" width="20.140625" style="99" customWidth="1"/>
    <col min="519" max="519" width="5.7109375" style="99" customWidth="1"/>
    <col min="520" max="768" width="9.140625" style="99"/>
    <col min="769" max="769" width="7.28515625" style="99" customWidth="1"/>
    <col min="770" max="770" width="30.85546875" style="99" customWidth="1"/>
    <col min="771" max="771" width="14.7109375" style="99" customWidth="1"/>
    <col min="772" max="772" width="10.7109375" style="99" customWidth="1"/>
    <col min="773" max="773" width="15.28515625" style="99" customWidth="1"/>
    <col min="774" max="774" width="20.140625" style="99" customWidth="1"/>
    <col min="775" max="775" width="5.7109375" style="99" customWidth="1"/>
    <col min="776" max="1024" width="9.140625" style="99"/>
    <col min="1025" max="1025" width="7.28515625" style="99" customWidth="1"/>
    <col min="1026" max="1026" width="30.85546875" style="99" customWidth="1"/>
    <col min="1027" max="1027" width="14.7109375" style="99" customWidth="1"/>
    <col min="1028" max="1028" width="10.7109375" style="99" customWidth="1"/>
    <col min="1029" max="1029" width="15.28515625" style="99" customWidth="1"/>
    <col min="1030" max="1030" width="20.140625" style="99" customWidth="1"/>
    <col min="1031" max="1031" width="5.7109375" style="99" customWidth="1"/>
    <col min="1032" max="1280" width="9.140625" style="99"/>
    <col min="1281" max="1281" width="7.28515625" style="99" customWidth="1"/>
    <col min="1282" max="1282" width="30.85546875" style="99" customWidth="1"/>
    <col min="1283" max="1283" width="14.7109375" style="99" customWidth="1"/>
    <col min="1284" max="1284" width="10.7109375" style="99" customWidth="1"/>
    <col min="1285" max="1285" width="15.28515625" style="99" customWidth="1"/>
    <col min="1286" max="1286" width="20.140625" style="99" customWidth="1"/>
    <col min="1287" max="1287" width="5.7109375" style="99" customWidth="1"/>
    <col min="1288" max="1536" width="9.140625" style="99"/>
    <col min="1537" max="1537" width="7.28515625" style="99" customWidth="1"/>
    <col min="1538" max="1538" width="30.85546875" style="99" customWidth="1"/>
    <col min="1539" max="1539" width="14.7109375" style="99" customWidth="1"/>
    <col min="1540" max="1540" width="10.7109375" style="99" customWidth="1"/>
    <col min="1541" max="1541" width="15.28515625" style="99" customWidth="1"/>
    <col min="1542" max="1542" width="20.140625" style="99" customWidth="1"/>
    <col min="1543" max="1543" width="5.7109375" style="99" customWidth="1"/>
    <col min="1544" max="1792" width="9.140625" style="99"/>
    <col min="1793" max="1793" width="7.28515625" style="99" customWidth="1"/>
    <col min="1794" max="1794" width="30.85546875" style="99" customWidth="1"/>
    <col min="1795" max="1795" width="14.7109375" style="99" customWidth="1"/>
    <col min="1796" max="1796" width="10.7109375" style="99" customWidth="1"/>
    <col min="1797" max="1797" width="15.28515625" style="99" customWidth="1"/>
    <col min="1798" max="1798" width="20.140625" style="99" customWidth="1"/>
    <col min="1799" max="1799" width="5.7109375" style="99" customWidth="1"/>
    <col min="1800" max="2048" width="9.140625" style="99"/>
    <col min="2049" max="2049" width="7.28515625" style="99" customWidth="1"/>
    <col min="2050" max="2050" width="30.85546875" style="99" customWidth="1"/>
    <col min="2051" max="2051" width="14.7109375" style="99" customWidth="1"/>
    <col min="2052" max="2052" width="10.7109375" style="99" customWidth="1"/>
    <col min="2053" max="2053" width="15.28515625" style="99" customWidth="1"/>
    <col min="2054" max="2054" width="20.140625" style="99" customWidth="1"/>
    <col min="2055" max="2055" width="5.7109375" style="99" customWidth="1"/>
    <col min="2056" max="2304" width="9.140625" style="99"/>
    <col min="2305" max="2305" width="7.28515625" style="99" customWidth="1"/>
    <col min="2306" max="2306" width="30.85546875" style="99" customWidth="1"/>
    <col min="2307" max="2307" width="14.7109375" style="99" customWidth="1"/>
    <col min="2308" max="2308" width="10.7109375" style="99" customWidth="1"/>
    <col min="2309" max="2309" width="15.28515625" style="99" customWidth="1"/>
    <col min="2310" max="2310" width="20.140625" style="99" customWidth="1"/>
    <col min="2311" max="2311" width="5.7109375" style="99" customWidth="1"/>
    <col min="2312" max="2560" width="9.140625" style="99"/>
    <col min="2561" max="2561" width="7.28515625" style="99" customWidth="1"/>
    <col min="2562" max="2562" width="30.85546875" style="99" customWidth="1"/>
    <col min="2563" max="2563" width="14.7109375" style="99" customWidth="1"/>
    <col min="2564" max="2564" width="10.7109375" style="99" customWidth="1"/>
    <col min="2565" max="2565" width="15.28515625" style="99" customWidth="1"/>
    <col min="2566" max="2566" width="20.140625" style="99" customWidth="1"/>
    <col min="2567" max="2567" width="5.7109375" style="99" customWidth="1"/>
    <col min="2568" max="2816" width="9.140625" style="99"/>
    <col min="2817" max="2817" width="7.28515625" style="99" customWidth="1"/>
    <col min="2818" max="2818" width="30.85546875" style="99" customWidth="1"/>
    <col min="2819" max="2819" width="14.7109375" style="99" customWidth="1"/>
    <col min="2820" max="2820" width="10.7109375" style="99" customWidth="1"/>
    <col min="2821" max="2821" width="15.28515625" style="99" customWidth="1"/>
    <col min="2822" max="2822" width="20.140625" style="99" customWidth="1"/>
    <col min="2823" max="2823" width="5.7109375" style="99" customWidth="1"/>
    <col min="2824" max="3072" width="9.140625" style="99"/>
    <col min="3073" max="3073" width="7.28515625" style="99" customWidth="1"/>
    <col min="3074" max="3074" width="30.85546875" style="99" customWidth="1"/>
    <col min="3075" max="3075" width="14.7109375" style="99" customWidth="1"/>
    <col min="3076" max="3076" width="10.7109375" style="99" customWidth="1"/>
    <col min="3077" max="3077" width="15.28515625" style="99" customWidth="1"/>
    <col min="3078" max="3078" width="20.140625" style="99" customWidth="1"/>
    <col min="3079" max="3079" width="5.7109375" style="99" customWidth="1"/>
    <col min="3080" max="3328" width="9.140625" style="99"/>
    <col min="3329" max="3329" width="7.28515625" style="99" customWidth="1"/>
    <col min="3330" max="3330" width="30.85546875" style="99" customWidth="1"/>
    <col min="3331" max="3331" width="14.7109375" style="99" customWidth="1"/>
    <col min="3332" max="3332" width="10.7109375" style="99" customWidth="1"/>
    <col min="3333" max="3333" width="15.28515625" style="99" customWidth="1"/>
    <col min="3334" max="3334" width="20.140625" style="99" customWidth="1"/>
    <col min="3335" max="3335" width="5.7109375" style="99" customWidth="1"/>
    <col min="3336" max="3584" width="9.140625" style="99"/>
    <col min="3585" max="3585" width="7.28515625" style="99" customWidth="1"/>
    <col min="3586" max="3586" width="30.85546875" style="99" customWidth="1"/>
    <col min="3587" max="3587" width="14.7109375" style="99" customWidth="1"/>
    <col min="3588" max="3588" width="10.7109375" style="99" customWidth="1"/>
    <col min="3589" max="3589" width="15.28515625" style="99" customWidth="1"/>
    <col min="3590" max="3590" width="20.140625" style="99" customWidth="1"/>
    <col min="3591" max="3591" width="5.7109375" style="99" customWidth="1"/>
    <col min="3592" max="3840" width="9.140625" style="99"/>
    <col min="3841" max="3841" width="7.28515625" style="99" customWidth="1"/>
    <col min="3842" max="3842" width="30.85546875" style="99" customWidth="1"/>
    <col min="3843" max="3843" width="14.7109375" style="99" customWidth="1"/>
    <col min="3844" max="3844" width="10.7109375" style="99" customWidth="1"/>
    <col min="3845" max="3845" width="15.28515625" style="99" customWidth="1"/>
    <col min="3846" max="3846" width="20.140625" style="99" customWidth="1"/>
    <col min="3847" max="3847" width="5.7109375" style="99" customWidth="1"/>
    <col min="3848" max="4096" width="9.140625" style="99"/>
    <col min="4097" max="4097" width="7.28515625" style="99" customWidth="1"/>
    <col min="4098" max="4098" width="30.85546875" style="99" customWidth="1"/>
    <col min="4099" max="4099" width="14.7109375" style="99" customWidth="1"/>
    <col min="4100" max="4100" width="10.7109375" style="99" customWidth="1"/>
    <col min="4101" max="4101" width="15.28515625" style="99" customWidth="1"/>
    <col min="4102" max="4102" width="20.140625" style="99" customWidth="1"/>
    <col min="4103" max="4103" width="5.7109375" style="99" customWidth="1"/>
    <col min="4104" max="4352" width="9.140625" style="99"/>
    <col min="4353" max="4353" width="7.28515625" style="99" customWidth="1"/>
    <col min="4354" max="4354" width="30.85546875" style="99" customWidth="1"/>
    <col min="4355" max="4355" width="14.7109375" style="99" customWidth="1"/>
    <col min="4356" max="4356" width="10.7109375" style="99" customWidth="1"/>
    <col min="4357" max="4357" width="15.28515625" style="99" customWidth="1"/>
    <col min="4358" max="4358" width="20.140625" style="99" customWidth="1"/>
    <col min="4359" max="4359" width="5.7109375" style="99" customWidth="1"/>
    <col min="4360" max="4608" width="9.140625" style="99"/>
    <col min="4609" max="4609" width="7.28515625" style="99" customWidth="1"/>
    <col min="4610" max="4610" width="30.85546875" style="99" customWidth="1"/>
    <col min="4611" max="4611" width="14.7109375" style="99" customWidth="1"/>
    <col min="4612" max="4612" width="10.7109375" style="99" customWidth="1"/>
    <col min="4613" max="4613" width="15.28515625" style="99" customWidth="1"/>
    <col min="4614" max="4614" width="20.140625" style="99" customWidth="1"/>
    <col min="4615" max="4615" width="5.7109375" style="99" customWidth="1"/>
    <col min="4616" max="4864" width="9.140625" style="99"/>
    <col min="4865" max="4865" width="7.28515625" style="99" customWidth="1"/>
    <col min="4866" max="4866" width="30.85546875" style="99" customWidth="1"/>
    <col min="4867" max="4867" width="14.7109375" style="99" customWidth="1"/>
    <col min="4868" max="4868" width="10.7109375" style="99" customWidth="1"/>
    <col min="4869" max="4869" width="15.28515625" style="99" customWidth="1"/>
    <col min="4870" max="4870" width="20.140625" style="99" customWidth="1"/>
    <col min="4871" max="4871" width="5.7109375" style="99" customWidth="1"/>
    <col min="4872" max="5120" width="9.140625" style="99"/>
    <col min="5121" max="5121" width="7.28515625" style="99" customWidth="1"/>
    <col min="5122" max="5122" width="30.85546875" style="99" customWidth="1"/>
    <col min="5123" max="5123" width="14.7109375" style="99" customWidth="1"/>
    <col min="5124" max="5124" width="10.7109375" style="99" customWidth="1"/>
    <col min="5125" max="5125" width="15.28515625" style="99" customWidth="1"/>
    <col min="5126" max="5126" width="20.140625" style="99" customWidth="1"/>
    <col min="5127" max="5127" width="5.7109375" style="99" customWidth="1"/>
    <col min="5128" max="5376" width="9.140625" style="99"/>
    <col min="5377" max="5377" width="7.28515625" style="99" customWidth="1"/>
    <col min="5378" max="5378" width="30.85546875" style="99" customWidth="1"/>
    <col min="5379" max="5379" width="14.7109375" style="99" customWidth="1"/>
    <col min="5380" max="5380" width="10.7109375" style="99" customWidth="1"/>
    <col min="5381" max="5381" width="15.28515625" style="99" customWidth="1"/>
    <col min="5382" max="5382" width="20.140625" style="99" customWidth="1"/>
    <col min="5383" max="5383" width="5.7109375" style="99" customWidth="1"/>
    <col min="5384" max="5632" width="9.140625" style="99"/>
    <col min="5633" max="5633" width="7.28515625" style="99" customWidth="1"/>
    <col min="5634" max="5634" width="30.85546875" style="99" customWidth="1"/>
    <col min="5635" max="5635" width="14.7109375" style="99" customWidth="1"/>
    <col min="5636" max="5636" width="10.7109375" style="99" customWidth="1"/>
    <col min="5637" max="5637" width="15.28515625" style="99" customWidth="1"/>
    <col min="5638" max="5638" width="20.140625" style="99" customWidth="1"/>
    <col min="5639" max="5639" width="5.7109375" style="99" customWidth="1"/>
    <col min="5640" max="5888" width="9.140625" style="99"/>
    <col min="5889" max="5889" width="7.28515625" style="99" customWidth="1"/>
    <col min="5890" max="5890" width="30.85546875" style="99" customWidth="1"/>
    <col min="5891" max="5891" width="14.7109375" style="99" customWidth="1"/>
    <col min="5892" max="5892" width="10.7109375" style="99" customWidth="1"/>
    <col min="5893" max="5893" width="15.28515625" style="99" customWidth="1"/>
    <col min="5894" max="5894" width="20.140625" style="99" customWidth="1"/>
    <col min="5895" max="5895" width="5.7109375" style="99" customWidth="1"/>
    <col min="5896" max="6144" width="9.140625" style="99"/>
    <col min="6145" max="6145" width="7.28515625" style="99" customWidth="1"/>
    <col min="6146" max="6146" width="30.85546875" style="99" customWidth="1"/>
    <col min="6147" max="6147" width="14.7109375" style="99" customWidth="1"/>
    <col min="6148" max="6148" width="10.7109375" style="99" customWidth="1"/>
    <col min="6149" max="6149" width="15.28515625" style="99" customWidth="1"/>
    <col min="6150" max="6150" width="20.140625" style="99" customWidth="1"/>
    <col min="6151" max="6151" width="5.7109375" style="99" customWidth="1"/>
    <col min="6152" max="6400" width="9.140625" style="99"/>
    <col min="6401" max="6401" width="7.28515625" style="99" customWidth="1"/>
    <col min="6402" max="6402" width="30.85546875" style="99" customWidth="1"/>
    <col min="6403" max="6403" width="14.7109375" style="99" customWidth="1"/>
    <col min="6404" max="6404" width="10.7109375" style="99" customWidth="1"/>
    <col min="6405" max="6405" width="15.28515625" style="99" customWidth="1"/>
    <col min="6406" max="6406" width="20.140625" style="99" customWidth="1"/>
    <col min="6407" max="6407" width="5.7109375" style="99" customWidth="1"/>
    <col min="6408" max="6656" width="9.140625" style="99"/>
    <col min="6657" max="6657" width="7.28515625" style="99" customWidth="1"/>
    <col min="6658" max="6658" width="30.85546875" style="99" customWidth="1"/>
    <col min="6659" max="6659" width="14.7109375" style="99" customWidth="1"/>
    <col min="6660" max="6660" width="10.7109375" style="99" customWidth="1"/>
    <col min="6661" max="6661" width="15.28515625" style="99" customWidth="1"/>
    <col min="6662" max="6662" width="20.140625" style="99" customWidth="1"/>
    <col min="6663" max="6663" width="5.7109375" style="99" customWidth="1"/>
    <col min="6664" max="6912" width="9.140625" style="99"/>
    <col min="6913" max="6913" width="7.28515625" style="99" customWidth="1"/>
    <col min="6914" max="6914" width="30.85546875" style="99" customWidth="1"/>
    <col min="6915" max="6915" width="14.7109375" style="99" customWidth="1"/>
    <col min="6916" max="6916" width="10.7109375" style="99" customWidth="1"/>
    <col min="6917" max="6917" width="15.28515625" style="99" customWidth="1"/>
    <col min="6918" max="6918" width="20.140625" style="99" customWidth="1"/>
    <col min="6919" max="6919" width="5.7109375" style="99" customWidth="1"/>
    <col min="6920" max="7168" width="9.140625" style="99"/>
    <col min="7169" max="7169" width="7.28515625" style="99" customWidth="1"/>
    <col min="7170" max="7170" width="30.85546875" style="99" customWidth="1"/>
    <col min="7171" max="7171" width="14.7109375" style="99" customWidth="1"/>
    <col min="7172" max="7172" width="10.7109375" style="99" customWidth="1"/>
    <col min="7173" max="7173" width="15.28515625" style="99" customWidth="1"/>
    <col min="7174" max="7174" width="20.140625" style="99" customWidth="1"/>
    <col min="7175" max="7175" width="5.7109375" style="99" customWidth="1"/>
    <col min="7176" max="7424" width="9.140625" style="99"/>
    <col min="7425" max="7425" width="7.28515625" style="99" customWidth="1"/>
    <col min="7426" max="7426" width="30.85546875" style="99" customWidth="1"/>
    <col min="7427" max="7427" width="14.7109375" style="99" customWidth="1"/>
    <col min="7428" max="7428" width="10.7109375" style="99" customWidth="1"/>
    <col min="7429" max="7429" width="15.28515625" style="99" customWidth="1"/>
    <col min="7430" max="7430" width="20.140625" style="99" customWidth="1"/>
    <col min="7431" max="7431" width="5.7109375" style="99" customWidth="1"/>
    <col min="7432" max="7680" width="9.140625" style="99"/>
    <col min="7681" max="7681" width="7.28515625" style="99" customWidth="1"/>
    <col min="7682" max="7682" width="30.85546875" style="99" customWidth="1"/>
    <col min="7683" max="7683" width="14.7109375" style="99" customWidth="1"/>
    <col min="7684" max="7684" width="10.7109375" style="99" customWidth="1"/>
    <col min="7685" max="7685" width="15.28515625" style="99" customWidth="1"/>
    <col min="7686" max="7686" width="20.140625" style="99" customWidth="1"/>
    <col min="7687" max="7687" width="5.7109375" style="99" customWidth="1"/>
    <col min="7688" max="7936" width="9.140625" style="99"/>
    <col min="7937" max="7937" width="7.28515625" style="99" customWidth="1"/>
    <col min="7938" max="7938" width="30.85546875" style="99" customWidth="1"/>
    <col min="7939" max="7939" width="14.7109375" style="99" customWidth="1"/>
    <col min="7940" max="7940" width="10.7109375" style="99" customWidth="1"/>
    <col min="7941" max="7941" width="15.28515625" style="99" customWidth="1"/>
    <col min="7942" max="7942" width="20.140625" style="99" customWidth="1"/>
    <col min="7943" max="7943" width="5.7109375" style="99" customWidth="1"/>
    <col min="7944" max="8192" width="9.140625" style="99"/>
    <col min="8193" max="8193" width="7.28515625" style="99" customWidth="1"/>
    <col min="8194" max="8194" width="30.85546875" style="99" customWidth="1"/>
    <col min="8195" max="8195" width="14.7109375" style="99" customWidth="1"/>
    <col min="8196" max="8196" width="10.7109375" style="99" customWidth="1"/>
    <col min="8197" max="8197" width="15.28515625" style="99" customWidth="1"/>
    <col min="8198" max="8198" width="20.140625" style="99" customWidth="1"/>
    <col min="8199" max="8199" width="5.7109375" style="99" customWidth="1"/>
    <col min="8200" max="8448" width="9.140625" style="99"/>
    <col min="8449" max="8449" width="7.28515625" style="99" customWidth="1"/>
    <col min="8450" max="8450" width="30.85546875" style="99" customWidth="1"/>
    <col min="8451" max="8451" width="14.7109375" style="99" customWidth="1"/>
    <col min="8452" max="8452" width="10.7109375" style="99" customWidth="1"/>
    <col min="8453" max="8453" width="15.28515625" style="99" customWidth="1"/>
    <col min="8454" max="8454" width="20.140625" style="99" customWidth="1"/>
    <col min="8455" max="8455" width="5.7109375" style="99" customWidth="1"/>
    <col min="8456" max="8704" width="9.140625" style="99"/>
    <col min="8705" max="8705" width="7.28515625" style="99" customWidth="1"/>
    <col min="8706" max="8706" width="30.85546875" style="99" customWidth="1"/>
    <col min="8707" max="8707" width="14.7109375" style="99" customWidth="1"/>
    <col min="8708" max="8708" width="10.7109375" style="99" customWidth="1"/>
    <col min="8709" max="8709" width="15.28515625" style="99" customWidth="1"/>
    <col min="8710" max="8710" width="20.140625" style="99" customWidth="1"/>
    <col min="8711" max="8711" width="5.7109375" style="99" customWidth="1"/>
    <col min="8712" max="8960" width="9.140625" style="99"/>
    <col min="8961" max="8961" width="7.28515625" style="99" customWidth="1"/>
    <col min="8962" max="8962" width="30.85546875" style="99" customWidth="1"/>
    <col min="8963" max="8963" width="14.7109375" style="99" customWidth="1"/>
    <col min="8964" max="8964" width="10.7109375" style="99" customWidth="1"/>
    <col min="8965" max="8965" width="15.28515625" style="99" customWidth="1"/>
    <col min="8966" max="8966" width="20.140625" style="99" customWidth="1"/>
    <col min="8967" max="8967" width="5.7109375" style="99" customWidth="1"/>
    <col min="8968" max="9216" width="9.140625" style="99"/>
    <col min="9217" max="9217" width="7.28515625" style="99" customWidth="1"/>
    <col min="9218" max="9218" width="30.85546875" style="99" customWidth="1"/>
    <col min="9219" max="9219" width="14.7109375" style="99" customWidth="1"/>
    <col min="9220" max="9220" width="10.7109375" style="99" customWidth="1"/>
    <col min="9221" max="9221" width="15.28515625" style="99" customWidth="1"/>
    <col min="9222" max="9222" width="20.140625" style="99" customWidth="1"/>
    <col min="9223" max="9223" width="5.7109375" style="99" customWidth="1"/>
    <col min="9224" max="9472" width="9.140625" style="99"/>
    <col min="9473" max="9473" width="7.28515625" style="99" customWidth="1"/>
    <col min="9474" max="9474" width="30.85546875" style="99" customWidth="1"/>
    <col min="9475" max="9475" width="14.7109375" style="99" customWidth="1"/>
    <col min="9476" max="9476" width="10.7109375" style="99" customWidth="1"/>
    <col min="9477" max="9477" width="15.28515625" style="99" customWidth="1"/>
    <col min="9478" max="9478" width="20.140625" style="99" customWidth="1"/>
    <col min="9479" max="9479" width="5.7109375" style="99" customWidth="1"/>
    <col min="9480" max="9728" width="9.140625" style="99"/>
    <col min="9729" max="9729" width="7.28515625" style="99" customWidth="1"/>
    <col min="9730" max="9730" width="30.85546875" style="99" customWidth="1"/>
    <col min="9731" max="9731" width="14.7109375" style="99" customWidth="1"/>
    <col min="9732" max="9732" width="10.7109375" style="99" customWidth="1"/>
    <col min="9733" max="9733" width="15.28515625" style="99" customWidth="1"/>
    <col min="9734" max="9734" width="20.140625" style="99" customWidth="1"/>
    <col min="9735" max="9735" width="5.7109375" style="99" customWidth="1"/>
    <col min="9736" max="9984" width="9.140625" style="99"/>
    <col min="9985" max="9985" width="7.28515625" style="99" customWidth="1"/>
    <col min="9986" max="9986" width="30.85546875" style="99" customWidth="1"/>
    <col min="9987" max="9987" width="14.7109375" style="99" customWidth="1"/>
    <col min="9988" max="9988" width="10.7109375" style="99" customWidth="1"/>
    <col min="9989" max="9989" width="15.28515625" style="99" customWidth="1"/>
    <col min="9990" max="9990" width="20.140625" style="99" customWidth="1"/>
    <col min="9991" max="9991" width="5.7109375" style="99" customWidth="1"/>
    <col min="9992" max="10240" width="9.140625" style="99"/>
    <col min="10241" max="10241" width="7.28515625" style="99" customWidth="1"/>
    <col min="10242" max="10242" width="30.85546875" style="99" customWidth="1"/>
    <col min="10243" max="10243" width="14.7109375" style="99" customWidth="1"/>
    <col min="10244" max="10244" width="10.7109375" style="99" customWidth="1"/>
    <col min="10245" max="10245" width="15.28515625" style="99" customWidth="1"/>
    <col min="10246" max="10246" width="20.140625" style="99" customWidth="1"/>
    <col min="10247" max="10247" width="5.7109375" style="99" customWidth="1"/>
    <col min="10248" max="10496" width="9.140625" style="99"/>
    <col min="10497" max="10497" width="7.28515625" style="99" customWidth="1"/>
    <col min="10498" max="10498" width="30.85546875" style="99" customWidth="1"/>
    <col min="10499" max="10499" width="14.7109375" style="99" customWidth="1"/>
    <col min="10500" max="10500" width="10.7109375" style="99" customWidth="1"/>
    <col min="10501" max="10501" width="15.28515625" style="99" customWidth="1"/>
    <col min="10502" max="10502" width="20.140625" style="99" customWidth="1"/>
    <col min="10503" max="10503" width="5.7109375" style="99" customWidth="1"/>
    <col min="10504" max="10752" width="9.140625" style="99"/>
    <col min="10753" max="10753" width="7.28515625" style="99" customWidth="1"/>
    <col min="10754" max="10754" width="30.85546875" style="99" customWidth="1"/>
    <col min="10755" max="10755" width="14.7109375" style="99" customWidth="1"/>
    <col min="10756" max="10756" width="10.7109375" style="99" customWidth="1"/>
    <col min="10757" max="10757" width="15.28515625" style="99" customWidth="1"/>
    <col min="10758" max="10758" width="20.140625" style="99" customWidth="1"/>
    <col min="10759" max="10759" width="5.7109375" style="99" customWidth="1"/>
    <col min="10760" max="11008" width="9.140625" style="99"/>
    <col min="11009" max="11009" width="7.28515625" style="99" customWidth="1"/>
    <col min="11010" max="11010" width="30.85546875" style="99" customWidth="1"/>
    <col min="11011" max="11011" width="14.7109375" style="99" customWidth="1"/>
    <col min="11012" max="11012" width="10.7109375" style="99" customWidth="1"/>
    <col min="11013" max="11013" width="15.28515625" style="99" customWidth="1"/>
    <col min="11014" max="11014" width="20.140625" style="99" customWidth="1"/>
    <col min="11015" max="11015" width="5.7109375" style="99" customWidth="1"/>
    <col min="11016" max="11264" width="9.140625" style="99"/>
    <col min="11265" max="11265" width="7.28515625" style="99" customWidth="1"/>
    <col min="11266" max="11266" width="30.85546875" style="99" customWidth="1"/>
    <col min="11267" max="11267" width="14.7109375" style="99" customWidth="1"/>
    <col min="11268" max="11268" width="10.7109375" style="99" customWidth="1"/>
    <col min="11269" max="11269" width="15.28515625" style="99" customWidth="1"/>
    <col min="11270" max="11270" width="20.140625" style="99" customWidth="1"/>
    <col min="11271" max="11271" width="5.7109375" style="99" customWidth="1"/>
    <col min="11272" max="11520" width="9.140625" style="99"/>
    <col min="11521" max="11521" width="7.28515625" style="99" customWidth="1"/>
    <col min="11522" max="11522" width="30.85546875" style="99" customWidth="1"/>
    <col min="11523" max="11523" width="14.7109375" style="99" customWidth="1"/>
    <col min="11524" max="11524" width="10.7109375" style="99" customWidth="1"/>
    <col min="11525" max="11525" width="15.28515625" style="99" customWidth="1"/>
    <col min="11526" max="11526" width="20.140625" style="99" customWidth="1"/>
    <col min="11527" max="11527" width="5.7109375" style="99" customWidth="1"/>
    <col min="11528" max="11776" width="9.140625" style="99"/>
    <col min="11777" max="11777" width="7.28515625" style="99" customWidth="1"/>
    <col min="11778" max="11778" width="30.85546875" style="99" customWidth="1"/>
    <col min="11779" max="11779" width="14.7109375" style="99" customWidth="1"/>
    <col min="11780" max="11780" width="10.7109375" style="99" customWidth="1"/>
    <col min="11781" max="11781" width="15.28515625" style="99" customWidth="1"/>
    <col min="11782" max="11782" width="20.140625" style="99" customWidth="1"/>
    <col min="11783" max="11783" width="5.7109375" style="99" customWidth="1"/>
    <col min="11784" max="12032" width="9.140625" style="99"/>
    <col min="12033" max="12033" width="7.28515625" style="99" customWidth="1"/>
    <col min="12034" max="12034" width="30.85546875" style="99" customWidth="1"/>
    <col min="12035" max="12035" width="14.7109375" style="99" customWidth="1"/>
    <col min="12036" max="12036" width="10.7109375" style="99" customWidth="1"/>
    <col min="12037" max="12037" width="15.28515625" style="99" customWidth="1"/>
    <col min="12038" max="12038" width="20.140625" style="99" customWidth="1"/>
    <col min="12039" max="12039" width="5.7109375" style="99" customWidth="1"/>
    <col min="12040" max="12288" width="9.140625" style="99"/>
    <col min="12289" max="12289" width="7.28515625" style="99" customWidth="1"/>
    <col min="12290" max="12290" width="30.85546875" style="99" customWidth="1"/>
    <col min="12291" max="12291" width="14.7109375" style="99" customWidth="1"/>
    <col min="12292" max="12292" width="10.7109375" style="99" customWidth="1"/>
    <col min="12293" max="12293" width="15.28515625" style="99" customWidth="1"/>
    <col min="12294" max="12294" width="20.140625" style="99" customWidth="1"/>
    <col min="12295" max="12295" width="5.7109375" style="99" customWidth="1"/>
    <col min="12296" max="12544" width="9.140625" style="99"/>
    <col min="12545" max="12545" width="7.28515625" style="99" customWidth="1"/>
    <col min="12546" max="12546" width="30.85546875" style="99" customWidth="1"/>
    <col min="12547" max="12547" width="14.7109375" style="99" customWidth="1"/>
    <col min="12548" max="12548" width="10.7109375" style="99" customWidth="1"/>
    <col min="12549" max="12549" width="15.28515625" style="99" customWidth="1"/>
    <col min="12550" max="12550" width="20.140625" style="99" customWidth="1"/>
    <col min="12551" max="12551" width="5.7109375" style="99" customWidth="1"/>
    <col min="12552" max="12800" width="9.140625" style="99"/>
    <col min="12801" max="12801" width="7.28515625" style="99" customWidth="1"/>
    <col min="12802" max="12802" width="30.85546875" style="99" customWidth="1"/>
    <col min="12803" max="12803" width="14.7109375" style="99" customWidth="1"/>
    <col min="12804" max="12804" width="10.7109375" style="99" customWidth="1"/>
    <col min="12805" max="12805" width="15.28515625" style="99" customWidth="1"/>
    <col min="12806" max="12806" width="20.140625" style="99" customWidth="1"/>
    <col min="12807" max="12807" width="5.7109375" style="99" customWidth="1"/>
    <col min="12808" max="13056" width="9.140625" style="99"/>
    <col min="13057" max="13057" width="7.28515625" style="99" customWidth="1"/>
    <col min="13058" max="13058" width="30.85546875" style="99" customWidth="1"/>
    <col min="13059" max="13059" width="14.7109375" style="99" customWidth="1"/>
    <col min="13060" max="13060" width="10.7109375" style="99" customWidth="1"/>
    <col min="13061" max="13061" width="15.28515625" style="99" customWidth="1"/>
    <col min="13062" max="13062" width="20.140625" style="99" customWidth="1"/>
    <col min="13063" max="13063" width="5.7109375" style="99" customWidth="1"/>
    <col min="13064" max="13312" width="9.140625" style="99"/>
    <col min="13313" max="13313" width="7.28515625" style="99" customWidth="1"/>
    <col min="13314" max="13314" width="30.85546875" style="99" customWidth="1"/>
    <col min="13315" max="13315" width="14.7109375" style="99" customWidth="1"/>
    <col min="13316" max="13316" width="10.7109375" style="99" customWidth="1"/>
    <col min="13317" max="13317" width="15.28515625" style="99" customWidth="1"/>
    <col min="13318" max="13318" width="20.140625" style="99" customWidth="1"/>
    <col min="13319" max="13319" width="5.7109375" style="99" customWidth="1"/>
    <col min="13320" max="13568" width="9.140625" style="99"/>
    <col min="13569" max="13569" width="7.28515625" style="99" customWidth="1"/>
    <col min="13570" max="13570" width="30.85546875" style="99" customWidth="1"/>
    <col min="13571" max="13571" width="14.7109375" style="99" customWidth="1"/>
    <col min="13572" max="13572" width="10.7109375" style="99" customWidth="1"/>
    <col min="13573" max="13573" width="15.28515625" style="99" customWidth="1"/>
    <col min="13574" max="13574" width="20.140625" style="99" customWidth="1"/>
    <col min="13575" max="13575" width="5.7109375" style="99" customWidth="1"/>
    <col min="13576" max="13824" width="9.140625" style="99"/>
    <col min="13825" max="13825" width="7.28515625" style="99" customWidth="1"/>
    <col min="13826" max="13826" width="30.85546875" style="99" customWidth="1"/>
    <col min="13827" max="13827" width="14.7109375" style="99" customWidth="1"/>
    <col min="13828" max="13828" width="10.7109375" style="99" customWidth="1"/>
    <col min="13829" max="13829" width="15.28515625" style="99" customWidth="1"/>
    <col min="13830" max="13830" width="20.140625" style="99" customWidth="1"/>
    <col min="13831" max="13831" width="5.7109375" style="99" customWidth="1"/>
    <col min="13832" max="14080" width="9.140625" style="99"/>
    <col min="14081" max="14081" width="7.28515625" style="99" customWidth="1"/>
    <col min="14082" max="14082" width="30.85546875" style="99" customWidth="1"/>
    <col min="14083" max="14083" width="14.7109375" style="99" customWidth="1"/>
    <col min="14084" max="14084" width="10.7109375" style="99" customWidth="1"/>
    <col min="14085" max="14085" width="15.28515625" style="99" customWidth="1"/>
    <col min="14086" max="14086" width="20.140625" style="99" customWidth="1"/>
    <col min="14087" max="14087" width="5.7109375" style="99" customWidth="1"/>
    <col min="14088" max="14336" width="9.140625" style="99"/>
    <col min="14337" max="14337" width="7.28515625" style="99" customWidth="1"/>
    <col min="14338" max="14338" width="30.85546875" style="99" customWidth="1"/>
    <col min="14339" max="14339" width="14.7109375" style="99" customWidth="1"/>
    <col min="14340" max="14340" width="10.7109375" style="99" customWidth="1"/>
    <col min="14341" max="14341" width="15.28515625" style="99" customWidth="1"/>
    <col min="14342" max="14342" width="20.140625" style="99" customWidth="1"/>
    <col min="14343" max="14343" width="5.7109375" style="99" customWidth="1"/>
    <col min="14344" max="14592" width="9.140625" style="99"/>
    <col min="14593" max="14593" width="7.28515625" style="99" customWidth="1"/>
    <col min="14594" max="14594" width="30.85546875" style="99" customWidth="1"/>
    <col min="14595" max="14595" width="14.7109375" style="99" customWidth="1"/>
    <col min="14596" max="14596" width="10.7109375" style="99" customWidth="1"/>
    <col min="14597" max="14597" width="15.28515625" style="99" customWidth="1"/>
    <col min="14598" max="14598" width="20.140625" style="99" customWidth="1"/>
    <col min="14599" max="14599" width="5.7109375" style="99" customWidth="1"/>
    <col min="14600" max="14848" width="9.140625" style="99"/>
    <col min="14849" max="14849" width="7.28515625" style="99" customWidth="1"/>
    <col min="14850" max="14850" width="30.85546875" style="99" customWidth="1"/>
    <col min="14851" max="14851" width="14.7109375" style="99" customWidth="1"/>
    <col min="14852" max="14852" width="10.7109375" style="99" customWidth="1"/>
    <col min="14853" max="14853" width="15.28515625" style="99" customWidth="1"/>
    <col min="14854" max="14854" width="20.140625" style="99" customWidth="1"/>
    <col min="14855" max="14855" width="5.7109375" style="99" customWidth="1"/>
    <col min="14856" max="15104" width="9.140625" style="99"/>
    <col min="15105" max="15105" width="7.28515625" style="99" customWidth="1"/>
    <col min="15106" max="15106" width="30.85546875" style="99" customWidth="1"/>
    <col min="15107" max="15107" width="14.7109375" style="99" customWidth="1"/>
    <col min="15108" max="15108" width="10.7109375" style="99" customWidth="1"/>
    <col min="15109" max="15109" width="15.28515625" style="99" customWidth="1"/>
    <col min="15110" max="15110" width="20.140625" style="99" customWidth="1"/>
    <col min="15111" max="15111" width="5.7109375" style="99" customWidth="1"/>
    <col min="15112" max="15360" width="9.140625" style="99"/>
    <col min="15361" max="15361" width="7.28515625" style="99" customWidth="1"/>
    <col min="15362" max="15362" width="30.85546875" style="99" customWidth="1"/>
    <col min="15363" max="15363" width="14.7109375" style="99" customWidth="1"/>
    <col min="15364" max="15364" width="10.7109375" style="99" customWidth="1"/>
    <col min="15365" max="15365" width="15.28515625" style="99" customWidth="1"/>
    <col min="15366" max="15366" width="20.140625" style="99" customWidth="1"/>
    <col min="15367" max="15367" width="5.7109375" style="99" customWidth="1"/>
    <col min="15368" max="15616" width="9.140625" style="99"/>
    <col min="15617" max="15617" width="7.28515625" style="99" customWidth="1"/>
    <col min="15618" max="15618" width="30.85546875" style="99" customWidth="1"/>
    <col min="15619" max="15619" width="14.7109375" style="99" customWidth="1"/>
    <col min="15620" max="15620" width="10.7109375" style="99" customWidth="1"/>
    <col min="15621" max="15621" width="15.28515625" style="99" customWidth="1"/>
    <col min="15622" max="15622" width="20.140625" style="99" customWidth="1"/>
    <col min="15623" max="15623" width="5.7109375" style="99" customWidth="1"/>
    <col min="15624" max="15872" width="9.140625" style="99"/>
    <col min="15873" max="15873" width="7.28515625" style="99" customWidth="1"/>
    <col min="15874" max="15874" width="30.85546875" style="99" customWidth="1"/>
    <col min="15875" max="15875" width="14.7109375" style="99" customWidth="1"/>
    <col min="15876" max="15876" width="10.7109375" style="99" customWidth="1"/>
    <col min="15877" max="15877" width="15.28515625" style="99" customWidth="1"/>
    <col min="15878" max="15878" width="20.140625" style="99" customWidth="1"/>
    <col min="15879" max="15879" width="5.7109375" style="99" customWidth="1"/>
    <col min="15880" max="16128" width="9.140625" style="99"/>
    <col min="16129" max="16129" width="7.28515625" style="99" customWidth="1"/>
    <col min="16130" max="16130" width="30.85546875" style="99" customWidth="1"/>
    <col min="16131" max="16131" width="14.7109375" style="99" customWidth="1"/>
    <col min="16132" max="16132" width="10.7109375" style="99" customWidth="1"/>
    <col min="16133" max="16133" width="15.28515625" style="99" customWidth="1"/>
    <col min="16134" max="16134" width="20.140625" style="99" customWidth="1"/>
    <col min="16135" max="16135" width="5.7109375" style="99" customWidth="1"/>
    <col min="16136" max="16384" width="9.140625" style="99"/>
  </cols>
  <sheetData>
    <row r="1" spans="1:10" x14ac:dyDescent="0.55000000000000004">
      <c r="A1" s="97"/>
      <c r="B1" s="97"/>
      <c r="C1" s="97"/>
      <c r="D1" s="97"/>
      <c r="E1" s="97"/>
      <c r="F1" s="98" t="s">
        <v>174</v>
      </c>
    </row>
    <row r="2" spans="1:10" ht="30.75" x14ac:dyDescent="0.7">
      <c r="A2" s="173" t="s">
        <v>175</v>
      </c>
      <c r="B2" s="174"/>
      <c r="C2" s="174"/>
      <c r="D2" s="174"/>
      <c r="E2" s="174"/>
      <c r="F2" s="174"/>
      <c r="G2" s="174"/>
      <c r="H2" s="174"/>
    </row>
    <row r="3" spans="1:10" s="101" customFormat="1" x14ac:dyDescent="0.55000000000000004">
      <c r="A3" s="174"/>
      <c r="B3" s="174"/>
      <c r="C3" s="174"/>
      <c r="D3" s="174"/>
      <c r="E3" s="174"/>
      <c r="F3" s="174"/>
    </row>
    <row r="4" spans="1:10" s="101" customFormat="1" x14ac:dyDescent="0.55000000000000004">
      <c r="A4" s="169" t="s">
        <v>176</v>
      </c>
      <c r="B4" s="169"/>
      <c r="C4" s="169"/>
      <c r="D4" s="169"/>
      <c r="E4" s="169"/>
      <c r="F4" s="169"/>
    </row>
    <row r="5" spans="1:10" s="101" customFormat="1" x14ac:dyDescent="0.55000000000000004">
      <c r="A5" s="169" t="s">
        <v>177</v>
      </c>
      <c r="B5" s="169"/>
      <c r="C5" s="169"/>
      <c r="D5" s="169"/>
      <c r="E5" s="169"/>
      <c r="F5" s="169"/>
    </row>
    <row r="6" spans="1:10" s="101" customFormat="1" x14ac:dyDescent="0.55000000000000004">
      <c r="A6" s="169" t="s">
        <v>178</v>
      </c>
      <c r="B6" s="169"/>
      <c r="C6" s="169"/>
      <c r="D6" s="169"/>
      <c r="E6" s="169"/>
      <c r="F6" s="169"/>
    </row>
    <row r="7" spans="1:10" s="101" customFormat="1" x14ac:dyDescent="0.55000000000000004">
      <c r="A7" s="169" t="s">
        <v>179</v>
      </c>
      <c r="B7" s="169"/>
      <c r="C7" s="169"/>
      <c r="D7" s="169"/>
      <c r="E7" s="169"/>
      <c r="F7" s="169"/>
    </row>
    <row r="8" spans="1:10" s="101" customFormat="1" x14ac:dyDescent="0.55000000000000004">
      <c r="A8" s="169" t="s">
        <v>180</v>
      </c>
      <c r="B8" s="169"/>
      <c r="C8" s="169"/>
      <c r="D8" s="169"/>
      <c r="E8" s="169"/>
      <c r="F8" s="169"/>
    </row>
    <row r="9" spans="1:10" s="101" customFormat="1" x14ac:dyDescent="0.55000000000000004">
      <c r="A9" s="170" t="s">
        <v>181</v>
      </c>
      <c r="B9" s="170"/>
      <c r="C9" s="170"/>
      <c r="D9" s="170"/>
      <c r="E9" s="170"/>
      <c r="F9" s="170"/>
    </row>
    <row r="10" spans="1:10" s="100" customFormat="1" x14ac:dyDescent="0.55000000000000004">
      <c r="A10" s="171" t="s">
        <v>182</v>
      </c>
      <c r="B10" s="171" t="s">
        <v>183</v>
      </c>
      <c r="C10" s="102" t="s">
        <v>184</v>
      </c>
      <c r="D10" s="102" t="s">
        <v>185</v>
      </c>
      <c r="E10" s="102" t="s">
        <v>186</v>
      </c>
      <c r="F10" s="102" t="s">
        <v>187</v>
      </c>
    </row>
    <row r="11" spans="1:10" s="100" customFormat="1" x14ac:dyDescent="0.55000000000000004">
      <c r="A11" s="172"/>
      <c r="B11" s="172"/>
      <c r="C11" s="103" t="s">
        <v>188</v>
      </c>
      <c r="D11" s="103" t="s">
        <v>189</v>
      </c>
      <c r="E11" s="103" t="s">
        <v>189</v>
      </c>
      <c r="F11" s="103"/>
    </row>
    <row r="12" spans="1:10" x14ac:dyDescent="0.55000000000000004">
      <c r="A12" s="104">
        <v>1</v>
      </c>
      <c r="B12" s="105" t="s">
        <v>190</v>
      </c>
      <c r="C12" s="106">
        <v>672745.39</v>
      </c>
      <c r="D12" s="107">
        <v>1.3848</v>
      </c>
      <c r="E12" s="108">
        <v>931615.5</v>
      </c>
      <c r="F12" s="109" t="s">
        <v>191</v>
      </c>
      <c r="J12" s="110"/>
    </row>
    <row r="13" spans="1:10" x14ac:dyDescent="0.55000000000000004">
      <c r="A13" s="104">
        <v>2</v>
      </c>
      <c r="B13" s="105" t="s">
        <v>192</v>
      </c>
      <c r="C13" s="111" t="s">
        <v>193</v>
      </c>
      <c r="D13" s="107" t="s">
        <v>193</v>
      </c>
      <c r="E13" s="111" t="s">
        <v>193</v>
      </c>
      <c r="F13" s="112" t="s">
        <v>194</v>
      </c>
    </row>
    <row r="14" spans="1:10" x14ac:dyDescent="0.55000000000000004">
      <c r="A14" s="104"/>
      <c r="B14" s="105"/>
      <c r="C14" s="111"/>
      <c r="D14" s="107"/>
      <c r="E14" s="111"/>
      <c r="F14" s="113" t="s">
        <v>195</v>
      </c>
    </row>
    <row r="15" spans="1:10" x14ac:dyDescent="0.55000000000000004">
      <c r="A15" s="114"/>
      <c r="B15" s="115"/>
      <c r="C15" s="116"/>
      <c r="D15" s="117"/>
      <c r="E15" s="118"/>
      <c r="F15" s="113" t="s">
        <v>196</v>
      </c>
    </row>
    <row r="16" spans="1:10" x14ac:dyDescent="0.55000000000000004">
      <c r="A16" s="114"/>
      <c r="B16" s="115"/>
      <c r="C16" s="118"/>
      <c r="D16" s="117"/>
      <c r="E16" s="118"/>
      <c r="F16" s="119"/>
    </row>
    <row r="17" spans="1:8" s="101" customFormat="1" x14ac:dyDescent="0.55000000000000004">
      <c r="A17" s="102" t="s">
        <v>197</v>
      </c>
      <c r="B17" s="120" t="s">
        <v>198</v>
      </c>
      <c r="C17" s="102"/>
      <c r="D17" s="120"/>
      <c r="E17" s="121">
        <f>SUM(E12:E16)</f>
        <v>931615.5</v>
      </c>
      <c r="F17" s="120" t="s">
        <v>199</v>
      </c>
    </row>
    <row r="18" spans="1:8" s="101" customFormat="1" x14ac:dyDescent="0.55000000000000004">
      <c r="A18" s="104"/>
      <c r="B18" s="122" t="s">
        <v>200</v>
      </c>
      <c r="C18" s="104"/>
      <c r="D18" s="122"/>
      <c r="E18" s="123">
        <v>931000</v>
      </c>
      <c r="F18" s="122" t="s">
        <v>201</v>
      </c>
    </row>
    <row r="19" spans="1:8" s="101" customFormat="1" x14ac:dyDescent="0.55000000000000004">
      <c r="A19" s="104"/>
      <c r="B19" s="122" t="s">
        <v>202</v>
      </c>
      <c r="C19" s="104"/>
      <c r="D19" s="122"/>
      <c r="E19" s="124"/>
      <c r="F19" s="122"/>
    </row>
    <row r="20" spans="1:8" s="101" customFormat="1" ht="24.75" thickBot="1" x14ac:dyDescent="0.6">
      <c r="A20" s="103"/>
      <c r="B20" s="125" t="s">
        <v>203</v>
      </c>
      <c r="C20" s="103"/>
      <c r="D20" s="125"/>
      <c r="E20" s="126">
        <v>931000</v>
      </c>
      <c r="F20" s="125"/>
    </row>
    <row r="21" spans="1:8" ht="24.75" thickTop="1" x14ac:dyDescent="0.55000000000000004">
      <c r="B21" s="101"/>
    </row>
    <row r="23" spans="1:8" x14ac:dyDescent="0.55000000000000004">
      <c r="A23" s="167"/>
      <c r="B23" s="167"/>
      <c r="C23" s="167"/>
      <c r="D23" s="167"/>
      <c r="E23" s="167"/>
      <c r="F23" s="167"/>
      <c r="H23" s="127"/>
    </row>
    <row r="24" spans="1:8" x14ac:dyDescent="0.55000000000000004">
      <c r="A24" s="168"/>
      <c r="B24" s="168"/>
      <c r="C24" s="168"/>
      <c r="D24" s="168"/>
      <c r="E24" s="168"/>
      <c r="F24" s="168"/>
    </row>
    <row r="25" spans="1:8" x14ac:dyDescent="0.55000000000000004">
      <c r="A25" s="167"/>
      <c r="B25" s="167"/>
      <c r="C25" s="167"/>
      <c r="D25" s="167"/>
      <c r="E25" s="167"/>
      <c r="F25" s="167"/>
    </row>
    <row r="26" spans="1:8" x14ac:dyDescent="0.55000000000000004">
      <c r="A26" s="168"/>
      <c r="B26" s="168"/>
      <c r="C26" s="168"/>
      <c r="D26" s="168"/>
      <c r="E26" s="168"/>
      <c r="F26" s="168"/>
    </row>
    <row r="27" spans="1:8" x14ac:dyDescent="0.55000000000000004">
      <c r="A27" s="167"/>
      <c r="B27" s="167"/>
      <c r="C27" s="167"/>
      <c r="D27" s="167"/>
      <c r="E27" s="167"/>
      <c r="F27" s="167"/>
    </row>
    <row r="28" spans="1:8" x14ac:dyDescent="0.55000000000000004">
      <c r="A28" s="99"/>
      <c r="C28" s="99"/>
      <c r="E28" s="99"/>
    </row>
    <row r="29" spans="1:8" x14ac:dyDescent="0.55000000000000004">
      <c r="A29" s="99"/>
      <c r="C29" s="99"/>
      <c r="E29" s="99"/>
    </row>
    <row r="30" spans="1:8" x14ac:dyDescent="0.55000000000000004">
      <c r="A30" s="99"/>
      <c r="C30" s="99"/>
      <c r="E30" s="99"/>
    </row>
    <row r="31" spans="1:8" x14ac:dyDescent="0.55000000000000004">
      <c r="A31" s="99"/>
      <c r="C31" s="99"/>
      <c r="E31" s="99"/>
    </row>
    <row r="32" spans="1:8" x14ac:dyDescent="0.55000000000000004">
      <c r="A32" s="99"/>
      <c r="C32" s="99"/>
      <c r="E32" s="99"/>
    </row>
    <row r="33" s="99" customFormat="1" x14ac:dyDescent="0.55000000000000004"/>
  </sheetData>
  <mergeCells count="15">
    <mergeCell ref="A7:F7"/>
    <mergeCell ref="A2:H2"/>
    <mergeCell ref="A3:F3"/>
    <mergeCell ref="A4:F4"/>
    <mergeCell ref="A5:F5"/>
    <mergeCell ref="A6:F6"/>
    <mergeCell ref="A25:F25"/>
    <mergeCell ref="A26:F26"/>
    <mergeCell ref="A27:F27"/>
    <mergeCell ref="A8:F8"/>
    <mergeCell ref="A9:F9"/>
    <mergeCell ref="A10:A11"/>
    <mergeCell ref="B10:B11"/>
    <mergeCell ref="A23:F23"/>
    <mergeCell ref="A24:F24"/>
  </mergeCells>
  <pageMargins left="0.31496062992125984" right="0.31496062992125984" top="0.74803149606299213" bottom="0.74803149606299213" header="0.31496062992125984" footer="0.31496062992125984"/>
  <pageSetup paperSize="9" scale="95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ปร.4</vt:lpstr>
      <vt:lpstr>ปร.5</vt:lpstr>
      <vt:lpstr>ปร.4!Print_Area</vt:lpstr>
      <vt:lpstr>ปร.5!Print_Area</vt:lpstr>
      <vt:lpstr>ปร.4!Print_Titles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Pinky</dc:creator>
  <cp:lastModifiedBy>Pinky</cp:lastModifiedBy>
  <cp:lastPrinted>2025-12-19T04:42:39Z</cp:lastPrinted>
  <dcterms:created xsi:type="dcterms:W3CDTF">2025-12-19T04:41:29Z</dcterms:created>
  <dcterms:modified xsi:type="dcterms:W3CDTF">2025-12-19T08:03:26Z</dcterms:modified>
</cp:coreProperties>
</file>